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TYV Excel 2016/"/>
    </mc:Choice>
  </mc:AlternateContent>
  <xr:revisionPtr revIDLastSave="30" documentId="8_{4F3D22A9-B3D2-4192-8242-847E5AB986F7}" xr6:coauthVersionLast="43" xr6:coauthVersionMax="43" xr10:uidLastSave="{324DDAB4-5DF9-49A5-A220-4686727F9C28}"/>
  <bookViews>
    <workbookView xWindow="3510" yWindow="585" windowWidth="30540" windowHeight="21015" firstSheet="6" activeTab="11" xr2:uid="{289382AD-E15F-414E-852D-B803C33F5941}"/>
  </bookViews>
  <sheets>
    <sheet name="Balloon Loan" sheetId="1" r:id="rId1"/>
    <sheet name="Present Value Calculator" sheetId="2" r:id="rId2"/>
    <sheet name="Product Sales" sheetId="3" r:id="rId3"/>
    <sheet name="Avg Temps for Indianapolis" sheetId="4" r:id="rId4"/>
    <sheet name="Expenses" sheetId="5" r:id="rId5"/>
    <sheet name="Avg Temps for Indianapolis (2)" sheetId="6" r:id="rId6"/>
    <sheet name="GDP Growth Rates" sheetId="7" r:id="rId7"/>
    <sheet name="Mortgage Paydown Analysis" sheetId="8" r:id="rId8"/>
    <sheet name="Sales Rep Sales" sheetId="9" r:id="rId9"/>
    <sheet name="2015 Sales" sheetId="10" r:id="rId10"/>
    <sheet name="Budget - 1st Quarter" sheetId="11" r:id="rId11"/>
    <sheet name="Loan Payment Analysis" sheetId="12" r:id="rId12"/>
  </sheets>
  <externalReferences>
    <externalReference r:id="rId13"/>
  </externalReferences>
  <definedNames>
    <definedName name="_2015_Sales">'Sales Rep Sales'!$C$3:$C$21</definedName>
    <definedName name="_xlnm._FilterDatabase" localSheetId="8" hidden="1">'Sales Rep Sales'!$B$2:$D$21</definedName>
    <definedName name="Down_Payment">'Mortgage Paydown Analysis'!$C$5</definedName>
    <definedName name="ExtraPayment">'Mortgage Paydown Analysis'!$C$9</definedName>
    <definedName name="House_Price">'Mortgage Paydown Analysis'!$C$4</definedName>
    <definedName name="PaymentWithExtra" localSheetId="5">'[1]Mortgage Paydown Analysis'!#REF!</definedName>
    <definedName name="PaymentWithExtra" localSheetId="11">'[1]Mortgage Paydown Analysis'!#REF!</definedName>
    <definedName name="PaymentWithExtra">'Mortgage Paydown Analysis'!#REF!</definedName>
    <definedName name="Principal">'Mortgage Paydown Analysis'!$C$6</definedName>
    <definedName name="RegularPayment" localSheetId="5">'[1]Mortgage Paydown Analysis'!#REF!</definedName>
    <definedName name="RegularPayment" localSheetId="11">'[1]Mortgage Paydown Analysis'!#REF!</definedName>
    <definedName name="RegularPayment">'Mortgage Paydown Analysis'!#REF!</definedName>
    <definedName name="RevisedTerm" localSheetId="5">'[1]Mortgage Paydown Analysis'!#REF!</definedName>
    <definedName name="RevisedTerm" localSheetId="11">'[1]Mortgage Paydown Analysis'!#REF!</definedName>
    <definedName name="RevisedTerm">'Mortgage Paydown Analysis'!#REF!</definedName>
    <definedName name="Sales_for_2016">'Sales Rep Sales'!$D$3:$D$21</definedName>
    <definedName name="Sales_Rep">'Sales Rep Sales'!$B$3:$B$21</definedName>
    <definedName name="Scenario1">'Loan Payment Analysis'!$A$4:$B$7</definedName>
    <definedName name="Scenario2">'Loan Payment Analysis'!$A$10:$B$13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2" l="1"/>
  <c r="B7" i="12"/>
  <c r="E11" i="11" l="1"/>
  <c r="E13" i="11" s="1"/>
  <c r="D11" i="11"/>
  <c r="D13" i="11" s="1"/>
  <c r="C11" i="11"/>
  <c r="C13" i="11" s="1"/>
  <c r="F10" i="11"/>
  <c r="F9" i="11"/>
  <c r="F8" i="11"/>
  <c r="F7" i="11"/>
  <c r="F6" i="11"/>
  <c r="F11" i="11" s="1"/>
  <c r="F13" i="11" l="1"/>
  <c r="M5" i="10" l="1"/>
  <c r="L5" i="10"/>
  <c r="K5" i="10"/>
  <c r="J5" i="10"/>
  <c r="I5" i="10"/>
  <c r="H5" i="10"/>
  <c r="G5" i="10"/>
  <c r="F5" i="10"/>
  <c r="E5" i="10"/>
  <c r="D5" i="10"/>
  <c r="C5" i="10"/>
  <c r="B5" i="10"/>
  <c r="N5" i="10" s="1"/>
  <c r="N4" i="10"/>
  <c r="N3" i="10"/>
  <c r="N2" i="10"/>
  <c r="D9" i="8" l="1"/>
  <c r="E4" i="8"/>
  <c r="E9" i="8" s="1"/>
  <c r="E3" i="8"/>
  <c r="E5" i="8" s="1"/>
  <c r="E10" i="8" s="1"/>
  <c r="E11" i="8" l="1"/>
  <c r="F9" i="8"/>
  <c r="B5" i="2"/>
  <c r="F10" i="8" l="1"/>
  <c r="F11" i="8" s="1"/>
  <c r="F12" i="8" s="1"/>
  <c r="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 McFedries</author>
  </authors>
  <commentList>
    <comment ref="E9" authorId="0" shapeId="0" xr:uid="{F8C1CAE7-4D7F-454B-92BF-B12DE7EBF577}">
      <text>
        <r>
          <rPr>
            <b/>
            <sz val="8"/>
            <color indexed="81"/>
            <rFont val="Tahoma"/>
            <family val="2"/>
          </rPr>
          <t>Paul McFedries:</t>
        </r>
        <r>
          <rPr>
            <sz val="8"/>
            <color indexed="81"/>
            <rFont val="Tahoma"/>
            <family val="2"/>
          </rPr>
          <t xml:space="preserve">
Change cells B2:B5</t>
        </r>
      </text>
    </comment>
  </commentList>
</comments>
</file>

<file path=xl/sharedStrings.xml><?xml version="1.0" encoding="utf-8"?>
<sst xmlns="http://schemas.openxmlformats.org/spreadsheetml/2006/main" count="394" uniqueCount="346">
  <si>
    <t>Loan Payment Analysis</t>
  </si>
  <si>
    <t>Interest Rate (Annual)</t>
  </si>
  <si>
    <t>Periods (Years)</t>
  </si>
  <si>
    <t>Principal</t>
  </si>
  <si>
    <t>Balloon Payment</t>
  </si>
  <si>
    <t>Monthly Payment</t>
  </si>
  <si>
    <t>Present Value Calculator</t>
  </si>
  <si>
    <t>Future Value</t>
  </si>
  <si>
    <t>Inflation Rate</t>
  </si>
  <si>
    <t>Years from Now</t>
  </si>
  <si>
    <t>Value in Today's Dollars</t>
  </si>
  <si>
    <t>Product Name</t>
  </si>
  <si>
    <t>Units</t>
  </si>
  <si>
    <t>$ Total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</si>
  <si>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</si>
  <si>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</si>
  <si>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</si>
  <si>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</si>
  <si>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</si>
  <si>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</si>
  <si>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</si>
  <si>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</si>
  <si>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</si>
  <si>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</si>
  <si>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</si>
  <si>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</si>
  <si>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</si>
  <si>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</si>
  <si>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</si>
  <si>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</si>
  <si>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</si>
  <si>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</si>
  <si>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</si>
  <si>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</si>
  <si>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</si>
  <si>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</si>
  <si>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</si>
  <si>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</si>
  <si>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Average Temperatures for Indianapolis</t>
  </si>
  <si>
    <t>Month</t>
  </si>
  <si>
    <t>Average Low</t>
  </si>
  <si>
    <t>Average High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</si>
  <si>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</si>
  <si>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</si>
  <si>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</si>
  <si>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</si>
  <si>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</si>
  <si>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</si>
  <si>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</si>
  <si>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</si>
  <si>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</si>
  <si>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</si>
  <si>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</si>
  <si>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</si>
  <si>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Expenses By Month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</si>
  <si>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</si>
  <si>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</si>
  <si>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</si>
  <si>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</si>
  <si>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</si>
  <si>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</si>
  <si>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</si>
  <si>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</si>
  <si>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</si>
  <si>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</si>
  <si>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</si>
  <si>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Cost of Goods</t>
  </si>
  <si>
    <t>Advertising</t>
  </si>
  <si>
    <t>Rent</t>
  </si>
  <si>
    <t>Supplies</t>
  </si>
  <si>
    <t>Salaries</t>
  </si>
  <si>
    <t>Shipping</t>
  </si>
  <si>
    <t>Utilities</t>
  </si>
  <si>
    <t>GDP — % Annual Growth Rates (Source: The World Bank)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</si>
  <si>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</si>
  <si>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</si>
  <si>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</si>
  <si>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</si>
  <si>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</si>
  <si>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</si>
  <si>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</si>
  <si>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</si>
  <si>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</si>
  <si>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</si>
  <si>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World</t>
  </si>
  <si>
    <t>Albania</t>
  </si>
  <si>
    <t>Algeria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</si>
  <si>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</si>
  <si>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</si>
  <si>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</si>
  <si>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</si>
  <si>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</si>
  <si>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</si>
  <si>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</si>
  <si>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Bahamas, The</t>
  </si>
  <si>
    <t>Bangladesh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</si>
  <si>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</si>
  <si>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</si>
  <si>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</si>
  <si>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</si>
  <si>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</si>
  <si>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</si>
  <si>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</si>
  <si>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</si>
  <si>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</si>
  <si>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</si>
  <si>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</si>
  <si>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</si>
  <si>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</si>
  <si>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</si>
  <si>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</si>
  <si>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</si>
  <si>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</si>
  <si>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</si>
  <si>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</si>
  <si>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Channel Islands</t>
  </si>
  <si>
    <t>Chile</t>
  </si>
  <si>
    <t>China</t>
  </si>
  <si>
    <t>Colombia</t>
  </si>
  <si>
    <t>Comoros</t>
  </si>
  <si>
    <t>Congo, Dem. Rep.</t>
  </si>
  <si>
    <t>Congo, Rep.</t>
  </si>
  <si>
    <t>Costa Rica</t>
  </si>
  <si>
    <t>Cote d'Ivoire</t>
  </si>
  <si>
    <t>Croatia</t>
  </si>
  <si>
    <t>Cuba</t>
  </si>
  <si>
    <t>Curacao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</si>
  <si>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</si>
  <si>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</si>
  <si>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</si>
  <si>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</si>
  <si>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</si>
  <si>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</si>
  <si>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</si>
  <si>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Egypt, Arab Rep.</t>
  </si>
  <si>
    <t>El Salvador</t>
  </si>
  <si>
    <t>Equatorial Guinea</t>
  </si>
  <si>
    <t>Eritrea</t>
  </si>
  <si>
    <t>Estonia</t>
  </si>
  <si>
    <t>Ethiopia</t>
  </si>
  <si>
    <t>Faeroe Islands</t>
  </si>
  <si>
    <t>Fiji</t>
  </si>
  <si>
    <t>Finland</t>
  </si>
  <si>
    <t>France</t>
  </si>
  <si>
    <t>French Polynesia</t>
  </si>
  <si>
    <t>Gabon</t>
  </si>
  <si>
    <t>Gambia, The</t>
  </si>
  <si>
    <t>Georgia</t>
  </si>
  <si>
    <t>Germany</t>
  </si>
  <si>
    <t>Ghana</t>
  </si>
  <si>
    <t>Greece</t>
  </si>
  <si>
    <t>Greenland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</si>
  <si>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</si>
  <si>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</si>
  <si>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</si>
  <si>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</si>
  <si>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</si>
  <si>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</si>
  <si>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</si>
  <si>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</si>
  <si>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Hong Kong SAR, China</t>
  </si>
  <si>
    <t>Hungary</t>
  </si>
  <si>
    <t>Iceland</t>
  </si>
  <si>
    <t>India</t>
  </si>
  <si>
    <t>Indonesia</t>
  </si>
  <si>
    <t>Iran, Islamic Rep.</t>
  </si>
  <si>
    <t>Iraq</t>
  </si>
  <si>
    <t>Ireland</t>
  </si>
  <si>
    <t>Isle of Man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</si>
  <si>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</si>
  <si>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</si>
  <si>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</si>
  <si>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</si>
  <si>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</si>
  <si>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</si>
  <si>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</si>
  <si>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</si>
  <si>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Dem. Rep.</t>
  </si>
  <si>
    <t>Korea, Rep.</t>
  </si>
  <si>
    <t>Kosovo</t>
  </si>
  <si>
    <t>Kuwait</t>
  </si>
  <si>
    <t>Kyrgyz Republic</t>
  </si>
  <si>
    <t>Lao PDR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</si>
  <si>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</si>
  <si>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</si>
  <si>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</si>
  <si>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</si>
  <si>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</si>
  <si>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</si>
  <si>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</si>
  <si>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</si>
  <si>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 SAR, China</t>
  </si>
  <si>
    <t>Macedonia, FYR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</si>
  <si>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</si>
  <si>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</si>
  <si>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</si>
  <si>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</si>
  <si>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</si>
  <si>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</si>
  <si>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</si>
  <si>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</si>
  <si>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</si>
  <si>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</si>
  <si>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Fed. Sts.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</si>
  <si>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</si>
  <si>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</si>
  <si>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</si>
  <si>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</si>
  <si>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</si>
  <si>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</si>
  <si>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</si>
  <si>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</si>
  <si>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</si>
  <si>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</si>
  <si>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Caledonia</t>
  </si>
  <si>
    <t>New Zealand</t>
  </si>
  <si>
    <t>Nicaragua</t>
  </si>
  <si>
    <t>Niger</t>
  </si>
  <si>
    <t>Nigeria</t>
  </si>
  <si>
    <t>Northern Mariana Islands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</si>
  <si>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</si>
  <si>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</si>
  <si>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</si>
  <si>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</si>
  <si>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</si>
  <si>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</si>
  <si>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</si>
  <si>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</si>
  <si>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</si>
  <si>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</si>
  <si>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</si>
  <si>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</si>
  <si>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</si>
  <si>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Romania</t>
  </si>
  <si>
    <t>Russian Federation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</si>
  <si>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</si>
  <si>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</si>
  <si>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</si>
  <si>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</si>
  <si>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</si>
  <si>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</si>
  <si>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</si>
  <si>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</si>
  <si>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</si>
  <si>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</si>
  <si>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</si>
  <si>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 Republic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</si>
  <si>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</si>
  <si>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</si>
  <si>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</si>
  <si>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</si>
  <si>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</si>
  <si>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</si>
  <si>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</si>
  <si>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Kitts and Nevis</t>
  </si>
  <si>
    <t>St. Lucia</t>
  </si>
  <si>
    <t>St. Martin (French part)</t>
  </si>
  <si>
    <t>St. Vincent and the Grenadines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</si>
  <si>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</si>
  <si>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</si>
  <si>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</si>
  <si>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</si>
  <si>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</si>
  <si>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</si>
  <si>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</si>
  <si>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</si>
  <si>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</si>
  <si>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</si>
  <si>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</si>
  <si>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</si>
  <si>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</si>
  <si>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</si>
  <si>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</si>
  <si>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</si>
  <si>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</si>
  <si>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</si>
  <si>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</si>
  <si>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</si>
  <si>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</si>
  <si>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</si>
  <si>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</si>
  <si>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</si>
  <si>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</si>
  <si>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</si>
  <si>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Venezuela, RB</t>
  </si>
  <si>
    <t>Vietnam</t>
  </si>
  <si>
    <t>Virgin Islands (U.S.)</t>
  </si>
  <si>
    <t>West Bank and Gaza</t>
  </si>
  <si>
    <t>Yemen, Rep.</t>
  </si>
  <si>
    <t>Zambia</t>
  </si>
  <si>
    <t>Zimbabwe</t>
  </si>
  <si>
    <t>Initial Mortgage Data</t>
  </si>
  <si>
    <t>Payment Adjustments</t>
  </si>
  <si>
    <t>Payment Frequency</t>
  </si>
  <si>
    <t>Annual</t>
  </si>
  <si>
    <t>Amortization (Years)</t>
  </si>
  <si>
    <t>Payments Per Year</t>
  </si>
  <si>
    <t>Monthly</t>
  </si>
  <si>
    <t>Rate Per Payment</t>
  </si>
  <si>
    <t>Semi-Monthly</t>
  </si>
  <si>
    <t>Paydown</t>
  </si>
  <si>
    <t>Total Payments</t>
  </si>
  <si>
    <t>Bi-Weekly</t>
  </si>
  <si>
    <t>Weekly</t>
  </si>
  <si>
    <t>Mortgage Analysis</t>
  </si>
  <si>
    <t>Regular Mortgage</t>
  </si>
  <si>
    <t>With Extra Payment</t>
  </si>
  <si>
    <t>Total Paid</t>
  </si>
  <si>
    <t>Savings</t>
  </si>
  <si>
    <t>-</t>
  </si>
  <si>
    <t>Sales Rep</t>
  </si>
  <si>
    <t>2015 Sales</t>
  </si>
  <si>
    <t>2016 Sales</t>
  </si>
  <si>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</si>
  <si>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</si>
  <si>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</si>
  <si>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</si>
  <si>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</si>
  <si>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</si>
  <si>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</si>
  <si>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</si>
  <si>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</si>
  <si>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Maria Anders</t>
  </si>
  <si>
    <t>Thomas Hardy</t>
  </si>
  <si>
    <t>Hanna Moos</t>
  </si>
  <si>
    <t>Victoria Ashworth</t>
  </si>
  <si>
    <t>Patricio Simpson</t>
  </si>
  <si>
    <t>Elizabeth Brown</t>
  </si>
  <si>
    <t>Ann Devon</t>
  </si>
  <si>
    <t>Paolo Accorti</t>
  </si>
  <si>
    <t>Carlos Hernández</t>
  </si>
  <si>
    <t>Yoshi Latimer</t>
  </si>
  <si>
    <t>Sales</t>
  </si>
  <si>
    <t>TOTAL</t>
  </si>
  <si>
    <t>Division I</t>
  </si>
  <si>
    <t>Division II</t>
  </si>
  <si>
    <t>Division III</t>
  </si>
  <si>
    <t>SALES TOTAL</t>
  </si>
  <si>
    <t>Expense Budget Calculation - 1st Quarter</t>
  </si>
  <si>
    <t>INCREASE</t>
  </si>
  <si>
    <t>EXPENSES</t>
  </si>
  <si>
    <t>Total</t>
  </si>
  <si>
    <t>2015 TOTAL</t>
  </si>
  <si>
    <t>2016 BUDGET</t>
  </si>
  <si>
    <t>Scenario #1</t>
    <phoneticPr fontId="0" type="noConversion"/>
  </si>
  <si>
    <t>Scenario #2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</si>
</sst>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0.0"/>
    <numFmt numFmtId="167" formatCode="#,##0.0"/>
    <numFmt numFmtId="168" formatCode="\G\e\n\e\r\a\l"/>
  </numFmts>
  <fonts count="30" x14ac:knownFonts="1">
    <font>
      <sz val="10"/>
      <name val="Arial"/>
    </font>
    <font>
      <sz val="18"/>
      <color theme="3"/>
      <name val="Calibri Light"/>
      <family val="2"/>
      <scheme val="major"/>
    </font>
    <font>
      <sz val="12"/>
      <name val="Arial"/>
      <family val="2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8"/>
      <color theme="3"/>
      <name val="Calibri Light"/>
      <family val="1"/>
      <scheme val="maj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3"/>
      <name val="Calibri Light"/>
      <family val="2"/>
      <scheme val="major"/>
    </font>
    <font>
      <b/>
      <sz val="16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indexed="8"/>
      <name val="Calibri"/>
      <family val="2"/>
    </font>
    <font>
      <b/>
      <i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7" fillId="0" borderId="0"/>
    <xf numFmtId="0" fontId="13" fillId="0" borderId="0" applyNumberForma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5" fillId="0" borderId="0"/>
    <xf numFmtId="0" fontId="17" fillId="0" borderId="0"/>
    <xf numFmtId="0" fontId="20" fillId="0" borderId="0"/>
    <xf numFmtId="0" fontId="15" fillId="0" borderId="0"/>
    <xf numFmtId="9" fontId="20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16" fillId="0" borderId="3" applyNumberFormat="0" applyFill="0" applyAlignment="0" applyProtection="0"/>
    <xf numFmtId="168" fontId="17" fillId="0" borderId="0"/>
    <xf numFmtId="0" fontId="17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0" fontId="2" fillId="0" borderId="0" xfId="0" applyNumberFormat="1" applyFont="1"/>
    <xf numFmtId="8" fontId="0" fillId="0" borderId="0" xfId="0" applyNumberFormat="1"/>
    <xf numFmtId="164" fontId="2" fillId="0" borderId="0" xfId="0" applyNumberFormat="1" applyFont="1"/>
    <xf numFmtId="8" fontId="2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2" applyFont="1"/>
    <xf numFmtId="0" fontId="8" fillId="0" borderId="0" xfId="2" applyFont="1"/>
    <xf numFmtId="6" fontId="7" fillId="0" borderId="0" xfId="2" applyNumberFormat="1" applyFont="1"/>
    <xf numFmtId="9" fontId="7" fillId="0" borderId="0" xfId="2" applyNumberFormat="1" applyFont="1"/>
    <xf numFmtId="0" fontId="9" fillId="0" borderId="0" xfId="2" applyFont="1"/>
    <xf numFmtId="0" fontId="10" fillId="0" borderId="0" xfId="1" applyFont="1"/>
    <xf numFmtId="0" fontId="11" fillId="0" borderId="0" xfId="3" applyFont="1"/>
    <xf numFmtId="0" fontId="12" fillId="0" borderId="0" xfId="3" applyFont="1"/>
    <xf numFmtId="0" fontId="3" fillId="0" borderId="4" xfId="4" applyFont="1" applyBorder="1" applyAlignment="1">
      <alignment wrapText="1"/>
    </xf>
    <xf numFmtId="0" fontId="12" fillId="0" borderId="0" xfId="5" applyNumberFormat="1" applyFont="1"/>
    <xf numFmtId="165" fontId="14" fillId="0" borderId="4" xfId="6" applyNumberFormat="1" applyFont="1" applyBorder="1" applyAlignment="1">
      <alignment horizontal="right" wrapText="1"/>
    </xf>
    <xf numFmtId="165" fontId="12" fillId="0" borderId="0" xfId="6" applyNumberFormat="1" applyFont="1"/>
    <xf numFmtId="0" fontId="11" fillId="0" borderId="0" xfId="7" applyFont="1"/>
    <xf numFmtId="0" fontId="16" fillId="0" borderId="0" xfId="7" applyFont="1"/>
    <xf numFmtId="0" fontId="15" fillId="0" borderId="0" xfId="7"/>
    <xf numFmtId="0" fontId="18" fillId="0" borderId="0" xfId="8" applyFont="1"/>
    <xf numFmtId="3" fontId="19" fillId="0" borderId="0" xfId="8" applyNumberFormat="1" applyFont="1" applyAlignment="1">
      <alignment horizontal="left"/>
    </xf>
    <xf numFmtId="3" fontId="19" fillId="0" borderId="5" xfId="8" applyNumberFormat="1" applyFont="1" applyBorder="1" applyAlignment="1">
      <alignment horizontal="center"/>
    </xf>
    <xf numFmtId="3" fontId="18" fillId="0" borderId="0" xfId="8" applyNumberFormat="1" applyFont="1" applyAlignment="1">
      <alignment horizontal="center"/>
    </xf>
    <xf numFmtId="0" fontId="18" fillId="0" borderId="0" xfId="8" applyFont="1" applyAlignment="1">
      <alignment horizontal="center"/>
    </xf>
    <xf numFmtId="0" fontId="19" fillId="0" borderId="0" xfId="8" applyFont="1" applyAlignment="1">
      <alignment horizontal="left"/>
    </xf>
    <xf numFmtId="0" fontId="21" fillId="0" borderId="0" xfId="9" applyFont="1"/>
    <xf numFmtId="0" fontId="22" fillId="0" borderId="0" xfId="1" applyFont="1"/>
    <xf numFmtId="0" fontId="12" fillId="0" borderId="0" xfId="9" applyFont="1" applyAlignment="1">
      <alignment horizontal="center"/>
    </xf>
    <xf numFmtId="0" fontId="20" fillId="0" borderId="0" xfId="9"/>
    <xf numFmtId="0" fontId="16" fillId="0" borderId="0" xfId="10" applyFont="1"/>
    <xf numFmtId="0" fontId="9" fillId="0" borderId="0" xfId="10" applyFont="1" applyAlignment="1">
      <alignment horizontal="center"/>
    </xf>
    <xf numFmtId="0" fontId="9" fillId="0" borderId="0" xfId="10" applyFont="1"/>
    <xf numFmtId="166" fontId="7" fillId="0" borderId="0" xfId="11" applyNumberFormat="1" applyFont="1" applyAlignment="1">
      <alignment horizontal="center"/>
    </xf>
    <xf numFmtId="166" fontId="12" fillId="0" borderId="0" xfId="11" applyNumberFormat="1" applyFont="1" applyAlignment="1">
      <alignment horizontal="center"/>
    </xf>
    <xf numFmtId="0" fontId="12" fillId="0" borderId="0" xfId="8" applyFont="1" applyAlignment="1">
      <alignment vertical="center"/>
    </xf>
    <xf numFmtId="0" fontId="3" fillId="0" borderId="0" xfId="8" applyFont="1" applyAlignment="1">
      <alignment horizontal="right"/>
    </xf>
    <xf numFmtId="10" fontId="12" fillId="0" borderId="0" xfId="8" applyNumberFormat="1" applyFont="1"/>
    <xf numFmtId="0" fontId="12" fillId="0" borderId="0" xfId="8" applyFont="1"/>
    <xf numFmtId="0" fontId="12" fillId="0" borderId="0" xfId="8" applyFont="1" applyAlignment="1">
      <alignment horizontal="center"/>
    </xf>
    <xf numFmtId="8" fontId="12" fillId="0" borderId="0" xfId="8" applyNumberFormat="1" applyFont="1"/>
    <xf numFmtId="164" fontId="12" fillId="0" borderId="0" xfId="8" applyNumberFormat="1" applyFont="1"/>
    <xf numFmtId="10" fontId="12" fillId="0" borderId="0" xfId="12" applyNumberFormat="1" applyFont="1" applyAlignment="1">
      <alignment horizontal="center"/>
    </xf>
    <xf numFmtId="3" fontId="12" fillId="0" borderId="0" xfId="13" applyNumberFormat="1" applyFont="1" applyAlignment="1">
      <alignment horizontal="center"/>
    </xf>
    <xf numFmtId="0" fontId="3" fillId="0" borderId="0" xfId="8" applyFont="1" applyAlignment="1">
      <alignment horizontal="center"/>
    </xf>
    <xf numFmtId="0" fontId="12" fillId="0" borderId="0" xfId="8" applyFont="1" applyAlignment="1">
      <alignment wrapText="1"/>
    </xf>
    <xf numFmtId="8" fontId="12" fillId="0" borderId="0" xfId="8" applyNumberFormat="1" applyFont="1" applyAlignment="1">
      <alignment horizontal="center"/>
    </xf>
    <xf numFmtId="3" fontId="12" fillId="0" borderId="0" xfId="8" applyNumberFormat="1" applyFont="1" applyAlignment="1">
      <alignment horizontal="center"/>
    </xf>
    <xf numFmtId="167" fontId="12" fillId="0" borderId="0" xfId="8" applyNumberFormat="1" applyFont="1" applyAlignment="1">
      <alignment horizontal="center"/>
    </xf>
    <xf numFmtId="6" fontId="12" fillId="0" borderId="0" xfId="8" applyNumberFormat="1" applyFont="1" applyAlignment="1">
      <alignment horizontal="center"/>
    </xf>
    <xf numFmtId="0" fontId="10" fillId="0" borderId="1" xfId="14" applyFont="1"/>
    <xf numFmtId="0" fontId="10" fillId="0" borderId="1" xfId="14" applyFont="1" applyAlignment="1">
      <alignment horizontal="center"/>
    </xf>
    <xf numFmtId="0" fontId="12" fillId="0" borderId="0" xfId="9" applyFont="1"/>
    <xf numFmtId="164" fontId="12" fillId="0" borderId="0" xfId="9" applyNumberFormat="1" applyFont="1" applyAlignment="1">
      <alignment horizontal="center"/>
    </xf>
    <xf numFmtId="164" fontId="28" fillId="0" borderId="0" xfId="10" applyNumberFormat="1" applyFont="1"/>
    <xf numFmtId="168" fontId="6" fillId="0" borderId="0" xfId="1" applyNumberFormat="1" applyFont="1"/>
    <xf numFmtId="168" fontId="19" fillId="0" borderId="0" xfId="17" applyFont="1"/>
    <xf numFmtId="168" fontId="18" fillId="0" borderId="0" xfId="17" applyFont="1"/>
    <xf numFmtId="2" fontId="18" fillId="0" borderId="0" xfId="17" applyNumberFormat="1" applyFont="1" applyAlignment="1">
      <alignment horizontal="left"/>
    </xf>
    <xf numFmtId="168" fontId="19" fillId="0" borderId="6" xfId="17" applyFont="1" applyBorder="1"/>
    <xf numFmtId="168" fontId="19" fillId="0" borderId="6" xfId="17" applyFont="1" applyBorder="1" applyAlignment="1">
      <alignment horizontal="right"/>
    </xf>
    <xf numFmtId="164" fontId="18" fillId="0" borderId="0" xfId="18" applyNumberFormat="1" applyFont="1" applyAlignment="1">
      <alignment horizontal="right"/>
    </xf>
    <xf numFmtId="37" fontId="18" fillId="0" borderId="0" xfId="18" applyNumberFormat="1" applyFont="1" applyAlignment="1">
      <alignment horizontal="right"/>
    </xf>
    <xf numFmtId="168" fontId="19" fillId="0" borderId="7" xfId="17" applyFont="1" applyBorder="1"/>
    <xf numFmtId="164" fontId="18" fillId="0" borderId="7" xfId="18" applyNumberFormat="1" applyFont="1" applyBorder="1" applyAlignment="1">
      <alignment horizontal="right"/>
    </xf>
    <xf numFmtId="164" fontId="18" fillId="0" borderId="0" xfId="18" applyNumberFormat="1" applyFont="1"/>
    <xf numFmtId="0" fontId="2" fillId="0" borderId="0" xfId="8" applyFont="1"/>
    <xf numFmtId="0" fontId="5" fillId="0" borderId="0" xfId="8" applyFont="1" applyAlignment="1">
      <alignment horizontal="right"/>
    </xf>
    <xf numFmtId="10" fontId="2" fillId="0" borderId="0" xfId="8" applyNumberFormat="1" applyFont="1"/>
    <xf numFmtId="164" fontId="2" fillId="0" borderId="0" xfId="8" applyNumberFormat="1" applyFont="1"/>
    <xf numFmtId="8" fontId="2" fillId="0" borderId="0" xfId="8" applyNumberFormat="1" applyFont="1"/>
    <xf numFmtId="0" fontId="29" fillId="0" borderId="1" xfId="14" applyFont="1"/>
    <xf numFmtId="0" fontId="23" fillId="0" borderId="0" xfId="8" applyFont="1" applyAlignment="1">
      <alignment horizontal="center" vertical="center"/>
    </xf>
    <xf numFmtId="0" fontId="6" fillId="0" borderId="0" xfId="1" applyFont="1"/>
  </cellXfs>
  <cellStyles count="19">
    <cellStyle name="Comma 2" xfId="13" xr:uid="{EBDFD6EB-C799-4876-9DFD-B1C308842B4C}"/>
    <cellStyle name="Currency 2" xfId="6" xr:uid="{746A7D0F-D113-4203-9A57-F4DF633A4BB3}"/>
    <cellStyle name="Currency 3" xfId="18" xr:uid="{AAFCC0C0-8945-4978-8C53-E00D3BFD8B6B}"/>
    <cellStyle name="Heading 1 2" xfId="14" xr:uid="{50164A1C-64B1-4EAB-95D5-9D02DB29DDA1}"/>
    <cellStyle name="Heading 2 2" xfId="15" xr:uid="{4144FD85-71F4-423D-903A-42AA0DD4C5E9}"/>
    <cellStyle name="Heading 4 2" xfId="4" xr:uid="{558ECD41-F42B-46A4-8673-BCFBEF28643E}"/>
    <cellStyle name="Normal" xfId="0" builtinId="0"/>
    <cellStyle name="Normal 2" xfId="2" xr:uid="{671AA1F0-627E-44EA-A9A1-93FCE49B7634}"/>
    <cellStyle name="Normal 2 2" xfId="10" xr:uid="{CDB64176-4F5D-4EA0-AD69-3E2B4A9712A2}"/>
    <cellStyle name="Normal 3" xfId="3" xr:uid="{B275A0F5-169B-4FB9-8C5A-E99841A46324}"/>
    <cellStyle name="Normal 4" xfId="7" xr:uid="{E6BFAA19-1C8E-4555-A372-E348364C7231}"/>
    <cellStyle name="Normal 5" xfId="8" xr:uid="{01F6F896-12D6-4EDF-A7F9-A12E3772FFB0}"/>
    <cellStyle name="Normal 6" xfId="9" xr:uid="{E1677471-0219-4E53-A10B-9691574DA47A}"/>
    <cellStyle name="Normal 7" xfId="17" xr:uid="{648F41F7-AF90-4FE4-BC36-A7C9C4F36DB8}"/>
    <cellStyle name="Percent 2" xfId="5" xr:uid="{E39FD2B5-C898-4489-952A-8CAABBC91357}"/>
    <cellStyle name="Percent 3" xfId="11" xr:uid="{D8E4935F-C84A-4F83-9D6B-FDE874BA0134}"/>
    <cellStyle name="Percent 4" xfId="12" xr:uid="{A1269AAC-0BD0-4F22-A712-B646420FFED3}"/>
    <cellStyle name="Title" xfId="1" builtinId="15"/>
    <cellStyle name="Total 2" xfId="16" xr:uid="{93B36335-6B56-4ADF-90C7-9FB3FEECDB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22" fmlaLink="$F$2" fmlaRange="$G$2:$G$6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1257300</xdr:colOff>
          <xdr:row>0</xdr:row>
          <xdr:rowOff>295275</xdr:rowOff>
        </xdr:from>
        <xdr:to>
          <xdr:col>4</xdr:col>
          <xdr:colOff>1276350</xdr:colOff>
          <xdr:row>1</xdr:row>
          <xdr:rowOff>190500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7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TYV%20Excel%202013\Examples\Loa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C17A9-78E8-4E5D-93A8-E2415708A014}">
  <sheetPr published="0" codeName="Sheet3"/>
  <dimension ref="A1:E6"/>
  <sheetViews>
    <sheetView workbookViewId="0"/>
  </sheetViews>
  <sheetFormatPr defaultColWidth="8.85546875" defaultRowHeight="12.75" x14ac:dyDescent="0.2"/>
  <cols>
    <col min="1" max="1" width="25.42578125" customWidth="1"/>
    <col min="2" max="2" width="11" bestFit="1" customWidth="1"/>
  </cols>
  <sheetData>
    <row r="1" spans="1:5" ht="15.75" x14ac:dyDescent="0.25">
      <c r="A1" s="6" t="s">
        <v>0</v>
      </c>
      <c r="B1" s="1"/>
    </row>
    <row r="2" spans="1:5" ht="15.75" x14ac:dyDescent="0.25">
      <c r="A2" s="6" t="s">
        <v>1</v>
      </c>
      <c r="B2" s="2">
        <v>0.06</v>
      </c>
      <c r="D2" s="3"/>
      <c r="E2" s="3"/>
    </row>
    <row r="3" spans="1:5" ht="15.75" x14ac:dyDescent="0.25">
      <c r="A3" s="6" t="s">
        <v>2</v>
      </c>
      <c r="B3" s="1">
        <v>5</v>
      </c>
    </row>
    <row r="4" spans="1:5" ht="15.75" x14ac:dyDescent="0.25">
      <c r="A4" s="6" t="s">
        <v>3</v>
      </c>
      <c r="B4" s="4">
        <v>10000</v>
      </c>
    </row>
    <row r="5" spans="1:5" ht="15.75" x14ac:dyDescent="0.25">
      <c r="A5" s="6" t="s">
        <v>4</v>
      </c>
      <c r="B5" s="4">
        <v>3000</v>
      </c>
    </row>
    <row r="6" spans="1:5" ht="15.75" x14ac:dyDescent="0.25">
      <c r="A6" s="6" t="s">
        <v>5</v>
      </c>
      <c r="B6" s="5">
        <f>PMT(B2 / 12, B3 * 12, B4, -B5)</f>
        <v>-150.32961070599541</v>
      </c>
    </row>
  </sheetData>
  <pageMargins left="0.75" right="0.75" top="1" bottom="1" header="0.5" footer="0.5"/>
  <pageSetup paperSize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4F67A-2058-4D44-81A6-0AD799E9FE68}">
  <sheetPr published="0" codeName="Sheet9"/>
  <dimension ref="A1:N5"/>
  <sheetViews>
    <sheetView workbookViewId="0"/>
  </sheetViews>
  <sheetFormatPr defaultColWidth="8.85546875" defaultRowHeight="15.75" x14ac:dyDescent="0.25"/>
  <cols>
    <col min="1" max="1" width="13.28515625" style="56" bestFit="1" customWidth="1"/>
    <col min="2" max="13" width="8.42578125" style="56" bestFit="1" customWidth="1"/>
    <col min="14" max="14" width="9.5703125" style="56" bestFit="1" customWidth="1"/>
    <col min="15" max="16384" width="8.85546875" style="56"/>
  </cols>
  <sheetData>
    <row r="1" spans="1:14" customFormat="1" ht="12.75" x14ac:dyDescent="0.2">
      <c r="A1" t="s">
        <v>332</v>
      </c>
      <c r="B1" t="s">
        <v>55</v>
      </c>
      <c r="C1" t="s">
        <v>56</v>
      </c>
      <c r="D1" t="s">
        <v>57</v>
      </c>
      <c r="E1" t="s">
        <v>58</v>
      </c>
      <c r="F1" t="s">
        <v>46</v>
      </c>
      <c r="G1" t="s">
        <v>59</v>
      </c>
      <c r="H1" t="s">
        <v>60</v>
      </c>
      <c r="I1" t="s">
        <v>61</v>
      </c>
      <c r="J1" t="s">
        <v>62</v>
      </c>
      <c r="K1" t="s">
        <v>63</v>
      </c>
      <c r="L1" t="s">
        <v>64</v>
      </c>
      <c r="M1" t="s">
        <v>65</v>
      </c>
      <c r="N1" t="s">
        <v>333</v>
      </c>
    </row>
    <row r="2" spans="1:14" customFormat="1" ht="12.75" x14ac:dyDescent="0.2">
      <c r="A2" t="s">
        <v>334</v>
      </c>
      <c r="B2">
        <v>23500</v>
      </c>
      <c r="C2">
        <v>23000</v>
      </c>
      <c r="D2">
        <v>24000</v>
      </c>
      <c r="E2">
        <v>25100</v>
      </c>
      <c r="F2">
        <v>25000</v>
      </c>
      <c r="G2">
        <v>25400</v>
      </c>
      <c r="H2">
        <v>26000</v>
      </c>
      <c r="I2">
        <v>24000</v>
      </c>
      <c r="J2">
        <v>24000</v>
      </c>
      <c r="K2">
        <v>26000</v>
      </c>
      <c r="L2">
        <v>24000</v>
      </c>
      <c r="M2">
        <v>24000</v>
      </c>
      <c r="N2">
        <f>SUM(B2:M2)</f>
        <v>294000</v>
      </c>
    </row>
    <row r="3" spans="1:14" customFormat="1" ht="12.75" x14ac:dyDescent="0.2">
      <c r="A3" t="s">
        <v>335</v>
      </c>
      <c r="B3">
        <v>28750</v>
      </c>
      <c r="C3">
        <v>27900</v>
      </c>
      <c r="D3">
        <v>29500</v>
      </c>
      <c r="E3">
        <v>31000</v>
      </c>
      <c r="F3">
        <v>30500</v>
      </c>
      <c r="G3">
        <v>30000</v>
      </c>
      <c r="H3">
        <v>31000</v>
      </c>
      <c r="I3">
        <v>29500</v>
      </c>
      <c r="J3">
        <v>29500</v>
      </c>
      <c r="K3">
        <v>32000</v>
      </c>
      <c r="L3">
        <v>29500</v>
      </c>
      <c r="M3">
        <v>29500</v>
      </c>
      <c r="N3">
        <f t="shared" ref="N3:N5" si="0">SUM(B3:M3)</f>
        <v>358650</v>
      </c>
    </row>
    <row r="4" spans="1:14" customFormat="1" ht="12.75" x14ac:dyDescent="0.2">
      <c r="A4" t="s">
        <v>336</v>
      </c>
      <c r="B4">
        <v>24400</v>
      </c>
      <c r="C4">
        <v>24300</v>
      </c>
      <c r="D4">
        <v>25250</v>
      </c>
      <c r="E4">
        <v>26600</v>
      </c>
      <c r="F4">
        <v>27000</v>
      </c>
      <c r="G4">
        <v>26750</v>
      </c>
      <c r="H4">
        <v>27000</v>
      </c>
      <c r="I4">
        <v>25250</v>
      </c>
      <c r="J4">
        <v>25250</v>
      </c>
      <c r="K4">
        <v>28000</v>
      </c>
      <c r="L4">
        <v>25250</v>
      </c>
      <c r="M4">
        <v>25250</v>
      </c>
      <c r="N4">
        <f t="shared" si="0"/>
        <v>310300</v>
      </c>
    </row>
    <row r="5" spans="1:14" customFormat="1" ht="12.75" x14ac:dyDescent="0.2">
      <c r="A5" t="s">
        <v>337</v>
      </c>
      <c r="B5">
        <f t="shared" ref="B5:M5" si="1">SUM(B2:B4)</f>
        <v>76650</v>
      </c>
      <c r="C5">
        <f t="shared" si="1"/>
        <v>75200</v>
      </c>
      <c r="D5">
        <f t="shared" si="1"/>
        <v>78750</v>
      </c>
      <c r="E5">
        <f t="shared" si="1"/>
        <v>82700</v>
      </c>
      <c r="F5">
        <f t="shared" si="1"/>
        <v>82500</v>
      </c>
      <c r="G5">
        <f t="shared" si="1"/>
        <v>82150</v>
      </c>
      <c r="H5">
        <f t="shared" si="1"/>
        <v>84000</v>
      </c>
      <c r="I5">
        <f t="shared" si="1"/>
        <v>78750</v>
      </c>
      <c r="J5">
        <f t="shared" si="1"/>
        <v>78750</v>
      </c>
      <c r="K5">
        <f t="shared" si="1"/>
        <v>86000</v>
      </c>
      <c r="L5">
        <f t="shared" si="1"/>
        <v>78750</v>
      </c>
      <c r="M5">
        <f t="shared" si="1"/>
        <v>78750</v>
      </c>
      <c r="N5">
        <f t="shared" si="0"/>
        <v>962950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3B158-E8D6-4471-8554-F1F819822118}">
  <sheetPr codeName="Sheet10"/>
  <dimension ref="A1:G15"/>
  <sheetViews>
    <sheetView workbookViewId="0">
      <selection activeCell="B6" sqref="B6"/>
    </sheetView>
  </sheetViews>
  <sheetFormatPr defaultRowHeight="18.75" x14ac:dyDescent="0.3"/>
  <cols>
    <col min="1" max="1" width="9.140625" style="59"/>
    <col min="2" max="2" width="19.5703125" style="58" customWidth="1"/>
    <col min="3" max="5" width="10.7109375" style="59" customWidth="1"/>
    <col min="6" max="6" width="10.5703125" style="59" bestFit="1" customWidth="1"/>
    <col min="7" max="16384" width="9.140625" style="59"/>
  </cols>
  <sheetData>
    <row r="1" spans="1:7" ht="23.25" x14ac:dyDescent="0.35">
      <c r="A1" s="57" t="s">
        <v>338</v>
      </c>
    </row>
    <row r="3" spans="1:7" x14ac:dyDescent="0.3">
      <c r="B3" s="58" t="s">
        <v>339</v>
      </c>
      <c r="C3" s="60">
        <v>1.03</v>
      </c>
    </row>
    <row r="4" spans="1:7" ht="19.5" thickBot="1" x14ac:dyDescent="0.35"/>
    <row r="5" spans="1:7" s="58" customFormat="1" ht="19.5" thickTop="1" x14ac:dyDescent="0.3">
      <c r="B5" s="61" t="s">
        <v>340</v>
      </c>
      <c r="C5" s="62" t="s">
        <v>42</v>
      </c>
      <c r="D5" s="62" t="s">
        <v>43</v>
      </c>
      <c r="E5" s="62" t="s">
        <v>44</v>
      </c>
      <c r="F5" s="62" t="s">
        <v>341</v>
      </c>
    </row>
    <row r="6" spans="1:7" x14ac:dyDescent="0.3">
      <c r="B6" s="58" t="s">
        <v>67</v>
      </c>
      <c r="C6" s="63">
        <v>4600</v>
      </c>
      <c r="D6" s="63">
        <v>4200</v>
      </c>
      <c r="E6" s="63">
        <v>5200</v>
      </c>
      <c r="F6" s="63">
        <f>SUM(C6:E6)</f>
        <v>14000</v>
      </c>
    </row>
    <row r="7" spans="1:7" x14ac:dyDescent="0.3">
      <c r="B7" s="58" t="s">
        <v>68</v>
      </c>
      <c r="C7" s="63">
        <v>2100</v>
      </c>
      <c r="D7" s="63">
        <v>2100</v>
      </c>
      <c r="E7" s="63">
        <v>2100</v>
      </c>
      <c r="F7" s="63">
        <f>SUM(C7:E7)</f>
        <v>6300</v>
      </c>
      <c r="G7" s="64"/>
    </row>
    <row r="8" spans="1:7" x14ac:dyDescent="0.3">
      <c r="B8" s="58" t="s">
        <v>69</v>
      </c>
      <c r="C8" s="63">
        <v>1300</v>
      </c>
      <c r="D8" s="63">
        <v>1200</v>
      </c>
      <c r="E8" s="63">
        <v>1400</v>
      </c>
      <c r="F8" s="63">
        <f>SUM(C8:E8)</f>
        <v>3900</v>
      </c>
    </row>
    <row r="9" spans="1:7" x14ac:dyDescent="0.3">
      <c r="B9" s="58" t="s">
        <v>70</v>
      </c>
      <c r="C9" s="63">
        <v>16000</v>
      </c>
      <c r="D9" s="63">
        <v>16000</v>
      </c>
      <c r="E9" s="63">
        <v>16500</v>
      </c>
      <c r="F9" s="63">
        <f>SUM(C9:E9)</f>
        <v>48500</v>
      </c>
    </row>
    <row r="10" spans="1:7" ht="19.5" thickBot="1" x14ac:dyDescent="0.35">
      <c r="B10" s="65" t="s">
        <v>72</v>
      </c>
      <c r="C10" s="66">
        <v>500</v>
      </c>
      <c r="D10" s="66">
        <v>600</v>
      </c>
      <c r="E10" s="66">
        <v>600</v>
      </c>
      <c r="F10" s="66">
        <f>SUM(C10:E10)</f>
        <v>1700</v>
      </c>
    </row>
    <row r="11" spans="1:7" ht="19.5" thickTop="1" x14ac:dyDescent="0.3">
      <c r="B11" s="58" t="s">
        <v>342</v>
      </c>
      <c r="C11" s="67">
        <f>SUM(C6:C10)</f>
        <v>24500</v>
      </c>
      <c r="D11" s="67">
        <f>SUM(D6:D10)</f>
        <v>24100</v>
      </c>
      <c r="E11" s="67">
        <f>SUM(E6:E10)</f>
        <v>25800</v>
      </c>
      <c r="F11" s="67">
        <f>SUM(F6:F10)</f>
        <v>74400</v>
      </c>
    </row>
    <row r="12" spans="1:7" x14ac:dyDescent="0.3">
      <c r="C12" s="67"/>
      <c r="D12" s="67"/>
      <c r="E12" s="67"/>
      <c r="F12" s="67"/>
    </row>
    <row r="13" spans="1:7" x14ac:dyDescent="0.3">
      <c r="B13" s="58" t="s">
        <v>343</v>
      </c>
      <c r="C13" s="67">
        <f>C11*$C$3</f>
        <v>25235</v>
      </c>
      <c r="D13" s="67">
        <f>D11*$C$3</f>
        <v>24823</v>
      </c>
      <c r="E13" s="67">
        <f>E11*$C$3</f>
        <v>26574</v>
      </c>
      <c r="F13" s="67">
        <f>F11*$C$3</f>
        <v>76632</v>
      </c>
    </row>
    <row r="15" spans="1:7" x14ac:dyDescent="0.3">
      <c r="C15" s="64"/>
    </row>
  </sheetData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C2C9A-4B7E-47E3-A4BB-367E0BE1E20A}">
  <sheetPr published="0" codeName="Sheet11"/>
  <dimension ref="A1:B13"/>
  <sheetViews>
    <sheetView tabSelected="1" workbookViewId="0">
      <selection activeCell="A3" sqref="A3"/>
    </sheetView>
  </sheetViews>
  <sheetFormatPr defaultColWidth="8.85546875" defaultRowHeight="15" x14ac:dyDescent="0.2"/>
  <cols>
    <col min="1" max="1" width="27.140625" style="68" bestFit="1" customWidth="1"/>
    <col min="2" max="2" width="11" style="68" bestFit="1" customWidth="1"/>
    <col min="3" max="16384" width="8.85546875" style="68"/>
  </cols>
  <sheetData>
    <row r="1" spans="1:2" ht="23.25" x14ac:dyDescent="0.35">
      <c r="A1" s="75" t="s">
        <v>0</v>
      </c>
      <c r="B1" s="75"/>
    </row>
    <row r="3" spans="1:2" ht="20.25" thickBot="1" x14ac:dyDescent="0.35">
      <c r="A3" s="73" t="s">
        <v>344</v>
      </c>
    </row>
    <row r="4" spans="1:2" ht="16.5" thickTop="1" x14ac:dyDescent="0.25">
      <c r="A4" s="69" t="s">
        <v>1</v>
      </c>
      <c r="B4" s="70">
        <v>0.06</v>
      </c>
    </row>
    <row r="5" spans="1:2" ht="15.75" x14ac:dyDescent="0.25">
      <c r="A5" s="69" t="s">
        <v>2</v>
      </c>
      <c r="B5" s="68">
        <v>5</v>
      </c>
    </row>
    <row r="6" spans="1:2" ht="15.75" x14ac:dyDescent="0.25">
      <c r="A6" s="69" t="s">
        <v>3</v>
      </c>
      <c r="B6" s="71">
        <v>10000</v>
      </c>
    </row>
    <row r="7" spans="1:2" ht="15.75" x14ac:dyDescent="0.25">
      <c r="A7" s="69" t="s">
        <v>5</v>
      </c>
      <c r="B7" s="72">
        <f>PMT(B4 / 12, B5 * 12, B6)</f>
        <v>-193.32801529427914</v>
      </c>
    </row>
    <row r="9" spans="1:2" x14ac:dyDescent="0.2">
      <c r="A9" t="s">
        <v>345</v>
      </c>
    </row>
    <row r="10" spans="1:2" ht="15.75" x14ac:dyDescent="0.25">
      <c r="A10" s="69" t="s">
        <v>1</v>
      </c>
      <c r="B10" s="70">
        <v>0.05</v>
      </c>
    </row>
    <row r="11" spans="1:2" ht="15.75" x14ac:dyDescent="0.25">
      <c r="A11" s="69" t="s">
        <v>2</v>
      </c>
      <c r="B11" s="68">
        <v>10</v>
      </c>
    </row>
    <row r="12" spans="1:2" ht="15.75" x14ac:dyDescent="0.25">
      <c r="A12" s="69" t="s">
        <v>3</v>
      </c>
      <c r="B12" s="71">
        <v>10000</v>
      </c>
    </row>
    <row r="13" spans="1:2" ht="15.75" x14ac:dyDescent="0.25">
      <c r="A13" s="69" t="s">
        <v>5</v>
      </c>
      <c r="B13" s="72">
        <f>PMT(B10 / 12, B11 * 12, B12)</f>
        <v>-106.06551523907524</v>
      </c>
    </row>
  </sheetData>
  <mergeCells count="1">
    <mergeCell ref="A1:B1"/>
  </mergeCells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C0801-6CA7-40F9-9402-1B8ADA72AEFB}">
  <sheetPr codeName="Sheet1"/>
  <dimension ref="A1:B5"/>
  <sheetViews>
    <sheetView workbookViewId="0">
      <selection activeCell="A2" sqref="A2"/>
    </sheetView>
  </sheetViews>
  <sheetFormatPr defaultRowHeight="15" x14ac:dyDescent="0.2"/>
  <cols>
    <col min="1" max="1" width="28.5703125" style="8" bestFit="1" customWidth="1"/>
    <col min="2" max="2" width="10.28515625" style="8" bestFit="1" customWidth="1"/>
    <col min="3" max="16384" width="9.140625" style="8"/>
  </cols>
  <sheetData>
    <row r="1" spans="1:2" ht="15.75" x14ac:dyDescent="0.25">
      <c r="A1" s="12" t="s">
        <v>6</v>
      </c>
      <c r="B1" s="7"/>
    </row>
    <row r="2" spans="1:2" ht="15.75" x14ac:dyDescent="0.25">
      <c r="A2" s="11" t="s">
        <v>7</v>
      </c>
      <c r="B2" s="9">
        <v>100000</v>
      </c>
    </row>
    <row r="3" spans="1:2" ht="15.75" x14ac:dyDescent="0.25">
      <c r="A3" s="11" t="s">
        <v>8</v>
      </c>
      <c r="B3" s="10">
        <v>0.02</v>
      </c>
    </row>
    <row r="4" spans="1:2" ht="15.75" x14ac:dyDescent="0.25">
      <c r="A4" s="11" t="s">
        <v>9</v>
      </c>
      <c r="B4" s="7">
        <v>20</v>
      </c>
    </row>
    <row r="5" spans="1:2" ht="15.75" x14ac:dyDescent="0.25">
      <c r="A5" s="11" t="s">
        <v>10</v>
      </c>
      <c r="B5" s="9">
        <f>B2/(1+B3)^B4</f>
        <v>67297.133310805773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683C7-229C-4A6A-A9F4-A6EF47BC8C7B}">
  <sheetPr published="0" codeName="Sheet4"/>
  <dimension ref="A1:C25"/>
  <sheetViews>
    <sheetView workbookViewId="0"/>
  </sheetViews>
  <sheetFormatPr defaultColWidth="10.140625" defaultRowHeight="15.75" customHeight="1" x14ac:dyDescent="0.25"/>
  <cols>
    <col min="1" max="1" width="38.42578125" style="14" bestFit="1" customWidth="1"/>
    <col min="2" max="2" width="12.5703125" style="14" customWidth="1"/>
    <col min="3" max="3" width="11" style="18" bestFit="1" customWidth="1"/>
    <col min="4" max="16384" width="10.140625" style="14"/>
  </cols>
  <sheetData>
    <row r="1" spans="1:3" ht="21.75" customHeight="1" x14ac:dyDescent="0.35">
      <c r="A1" s="13" t="s">
        <v>11</v>
      </c>
      <c r="B1" s="13" t="s">
        <v>12</v>
      </c>
      <c r="C1" s="13" t="s">
        <v>13</v>
      </c>
    </row>
    <row r="2" spans="1:3" ht="15.75" customHeight="1" x14ac:dyDescent="0.25">
      <c r="A2" s="15" t="s">
        <v>14</v>
      </c>
      <c r="B2" s="16">
        <v>20</v>
      </c>
      <c r="C2" s="17">
        <v>200</v>
      </c>
    </row>
    <row r="3" spans="1:3" ht="15.75" customHeight="1" x14ac:dyDescent="0.25">
      <c r="A3" s="15" t="s">
        <v>15</v>
      </c>
      <c r="B3" s="16">
        <v>487</v>
      </c>
      <c r="C3" s="17">
        <v>6818</v>
      </c>
    </row>
    <row r="4" spans="1:3" ht="15.75" customHeight="1" x14ac:dyDescent="0.25">
      <c r="A4" s="15" t="s">
        <v>16</v>
      </c>
      <c r="B4" s="16">
        <v>100</v>
      </c>
      <c r="C4" s="17">
        <v>2500</v>
      </c>
    </row>
    <row r="5" spans="1:3" ht="15.75" customHeight="1" x14ac:dyDescent="0.25">
      <c r="A5" s="15" t="s">
        <v>17</v>
      </c>
      <c r="B5" s="16">
        <v>40</v>
      </c>
      <c r="C5" s="17">
        <v>880</v>
      </c>
    </row>
    <row r="6" spans="1:3" ht="15.75" customHeight="1" x14ac:dyDescent="0.25">
      <c r="A6" s="15" t="s">
        <v>18</v>
      </c>
      <c r="B6" s="16">
        <v>40</v>
      </c>
      <c r="C6" s="17">
        <v>720</v>
      </c>
    </row>
    <row r="7" spans="1:3" ht="15.75" customHeight="1" x14ac:dyDescent="0.25">
      <c r="A7" s="15" t="s">
        <v>19</v>
      </c>
      <c r="B7" s="16">
        <v>200</v>
      </c>
      <c r="C7" s="17">
        <v>2550</v>
      </c>
    </row>
    <row r="8" spans="1:3" ht="15.75" customHeight="1" x14ac:dyDescent="0.25">
      <c r="A8" s="15" t="s">
        <v>20</v>
      </c>
      <c r="B8" s="16">
        <v>85</v>
      </c>
      <c r="C8" s="17">
        <v>782</v>
      </c>
    </row>
    <row r="9" spans="1:3" ht="15.75" customHeight="1" x14ac:dyDescent="0.25">
      <c r="A9" s="15" t="s">
        <v>21</v>
      </c>
      <c r="B9" s="16">
        <v>290</v>
      </c>
      <c r="C9" s="17">
        <v>2798.5</v>
      </c>
    </row>
    <row r="10" spans="1:3" ht="15.75" customHeight="1" x14ac:dyDescent="0.25">
      <c r="A10" s="15" t="s">
        <v>22</v>
      </c>
      <c r="B10" s="16">
        <v>650</v>
      </c>
      <c r="C10" s="17">
        <v>29900</v>
      </c>
    </row>
    <row r="11" spans="1:3" ht="15.75" customHeight="1" x14ac:dyDescent="0.25">
      <c r="A11" s="15" t="s">
        <v>23</v>
      </c>
      <c r="B11" s="16">
        <v>120</v>
      </c>
      <c r="C11" s="17">
        <v>2208</v>
      </c>
    </row>
    <row r="12" spans="1:3" ht="15.75" customHeight="1" x14ac:dyDescent="0.25">
      <c r="A12" s="15" t="s">
        <v>24</v>
      </c>
      <c r="B12" s="16">
        <v>65</v>
      </c>
      <c r="C12" s="17">
        <v>2600</v>
      </c>
    </row>
    <row r="13" spans="1:3" ht="15.75" customHeight="1" x14ac:dyDescent="0.25">
      <c r="A13" s="15" t="s">
        <v>25</v>
      </c>
      <c r="B13" s="16">
        <v>40</v>
      </c>
      <c r="C13" s="17">
        <v>2120</v>
      </c>
    </row>
    <row r="14" spans="1:3" ht="15.75" customHeight="1" x14ac:dyDescent="0.25">
      <c r="A14" s="15" t="s">
        <v>26</v>
      </c>
      <c r="B14" s="16">
        <v>40</v>
      </c>
      <c r="C14" s="17">
        <v>1200</v>
      </c>
    </row>
    <row r="15" spans="1:3" ht="15.75" customHeight="1" x14ac:dyDescent="0.25">
      <c r="A15" s="15" t="s">
        <v>27</v>
      </c>
      <c r="B15" s="16">
        <v>75</v>
      </c>
      <c r="C15" s="17">
        <v>262.5</v>
      </c>
    </row>
    <row r="16" spans="1:3" ht="15.75" customHeight="1" x14ac:dyDescent="0.25">
      <c r="A16" s="15" t="s">
        <v>28</v>
      </c>
      <c r="B16" s="16">
        <v>40</v>
      </c>
      <c r="C16" s="17">
        <v>1560</v>
      </c>
    </row>
    <row r="17" spans="1:3" ht="15.75" customHeight="1" x14ac:dyDescent="0.25">
      <c r="A17" s="15" t="s">
        <v>29</v>
      </c>
      <c r="B17" s="16">
        <v>10</v>
      </c>
      <c r="C17" s="17">
        <v>380</v>
      </c>
    </row>
    <row r="18" spans="1:3" ht="15.75" customHeight="1" x14ac:dyDescent="0.25">
      <c r="A18" s="15" t="s">
        <v>30</v>
      </c>
      <c r="B18" s="16">
        <v>275</v>
      </c>
      <c r="C18" s="17">
        <v>822.25</v>
      </c>
    </row>
    <row r="19" spans="1:3" ht="15.75" customHeight="1" x14ac:dyDescent="0.25">
      <c r="A19" s="15" t="s">
        <v>31</v>
      </c>
      <c r="B19" s="16">
        <v>40</v>
      </c>
      <c r="C19" s="17">
        <v>280</v>
      </c>
    </row>
    <row r="20" spans="1:3" ht="15.75" customHeight="1" x14ac:dyDescent="0.25">
      <c r="A20" s="15" t="s">
        <v>32</v>
      </c>
      <c r="B20" s="16">
        <v>40</v>
      </c>
      <c r="C20" s="17">
        <v>3240</v>
      </c>
    </row>
    <row r="21" spans="1:3" ht="15.75" customHeight="1" x14ac:dyDescent="0.25">
      <c r="A21" s="15" t="s">
        <v>33</v>
      </c>
      <c r="B21" s="16">
        <v>90</v>
      </c>
      <c r="C21" s="17">
        <v>3132</v>
      </c>
    </row>
    <row r="22" spans="1:3" ht="15.75" customHeight="1" x14ac:dyDescent="0.25">
      <c r="A22" s="15" t="s">
        <v>34</v>
      </c>
      <c r="B22" s="16">
        <v>25</v>
      </c>
      <c r="C22" s="17">
        <v>533.75</v>
      </c>
    </row>
    <row r="23" spans="1:3" ht="15.75" customHeight="1" x14ac:dyDescent="0.25">
      <c r="A23" s="15" t="s">
        <v>35</v>
      </c>
      <c r="B23" s="16">
        <v>100</v>
      </c>
      <c r="C23" s="17">
        <v>1950</v>
      </c>
    </row>
    <row r="24" spans="1:3" ht="15.75" customHeight="1" x14ac:dyDescent="0.25">
      <c r="A24" s="15" t="s">
        <v>36</v>
      </c>
      <c r="B24" s="16">
        <v>20</v>
      </c>
      <c r="C24" s="17">
        <v>200</v>
      </c>
    </row>
    <row r="25" spans="1:3" ht="15.75" customHeight="1" x14ac:dyDescent="0.25">
      <c r="A25" s="15" t="s">
        <v>37</v>
      </c>
      <c r="B25" s="16">
        <v>50</v>
      </c>
      <c r="C25" s="17">
        <v>500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BA799-8FA7-4EF5-A662-CCC8BF42E21B}">
  <sheetPr codeName="Sheet2"/>
  <dimension ref="A1:C14"/>
  <sheetViews>
    <sheetView workbookViewId="0">
      <selection activeCell="A2" sqref="A2"/>
    </sheetView>
  </sheetViews>
  <sheetFormatPr defaultRowHeight="15" x14ac:dyDescent="0.25"/>
  <cols>
    <col min="1" max="1" width="14" style="21" customWidth="1"/>
    <col min="2" max="2" width="12.28515625" style="21" bestFit="1" customWidth="1"/>
    <col min="3" max="3" width="12.7109375" style="21" bestFit="1" customWidth="1"/>
    <col min="4" max="16384" width="9.140625" style="21"/>
  </cols>
  <sheetData>
    <row r="1" spans="1:3" ht="32.25" customHeight="1" x14ac:dyDescent="0.35">
      <c r="A1" s="19" t="s">
        <v>38</v>
      </c>
      <c r="B1" s="20"/>
      <c r="C1" s="20"/>
    </row>
    <row r="2" spans="1:3" x14ac:dyDescent="0.25">
      <c r="A2" s="20" t="s">
        <v>39</v>
      </c>
      <c r="B2" s="20" t="s">
        <v>40</v>
      </c>
      <c r="C2" s="20" t="s">
        <v>41</v>
      </c>
    </row>
    <row r="3" spans="1:3" x14ac:dyDescent="0.25">
      <c r="A3" s="21" t="s">
        <v>42</v>
      </c>
      <c r="B3" s="21">
        <v>20</v>
      </c>
      <c r="C3" s="21">
        <v>35</v>
      </c>
    </row>
    <row r="4" spans="1:3" x14ac:dyDescent="0.25">
      <c r="A4" s="21" t="s">
        <v>43</v>
      </c>
      <c r="B4" s="21">
        <v>23</v>
      </c>
      <c r="C4" s="21">
        <v>40</v>
      </c>
    </row>
    <row r="5" spans="1:3" x14ac:dyDescent="0.25">
      <c r="A5" s="21" t="s">
        <v>44</v>
      </c>
      <c r="B5" s="21">
        <v>33</v>
      </c>
      <c r="C5" s="21">
        <v>52</v>
      </c>
    </row>
    <row r="6" spans="1:3" x14ac:dyDescent="0.25">
      <c r="A6" s="21" t="s">
        <v>45</v>
      </c>
      <c r="B6" s="21">
        <v>43</v>
      </c>
      <c r="C6" s="21">
        <v>63</v>
      </c>
    </row>
    <row r="7" spans="1:3" x14ac:dyDescent="0.25">
      <c r="A7" s="21" t="s">
        <v>46</v>
      </c>
      <c r="B7" s="21">
        <v>53</v>
      </c>
      <c r="C7" s="21">
        <v>74</v>
      </c>
    </row>
    <row r="8" spans="1:3" x14ac:dyDescent="0.25">
      <c r="A8" s="21" t="s">
        <v>47</v>
      </c>
      <c r="B8" s="21">
        <v>62</v>
      </c>
      <c r="C8" s="21">
        <v>82</v>
      </c>
    </row>
    <row r="9" spans="1:3" x14ac:dyDescent="0.25">
      <c r="A9" s="21" t="s">
        <v>48</v>
      </c>
      <c r="B9" s="21">
        <v>66</v>
      </c>
      <c r="C9" s="21">
        <v>85</v>
      </c>
    </row>
    <row r="10" spans="1:3" x14ac:dyDescent="0.25">
      <c r="A10" s="21" t="s">
        <v>49</v>
      </c>
      <c r="B10" s="21">
        <v>64</v>
      </c>
      <c r="C10" s="21">
        <v>84</v>
      </c>
    </row>
    <row r="11" spans="1:3" x14ac:dyDescent="0.25">
      <c r="A11" s="21" t="s">
        <v>50</v>
      </c>
      <c r="B11" s="21">
        <v>55</v>
      </c>
      <c r="C11" s="21">
        <v>77</v>
      </c>
    </row>
    <row r="12" spans="1:3" x14ac:dyDescent="0.25">
      <c r="A12" s="21" t="s">
        <v>51</v>
      </c>
      <c r="B12" s="21">
        <v>44</v>
      </c>
      <c r="C12" s="21">
        <v>65</v>
      </c>
    </row>
    <row r="13" spans="1:3" x14ac:dyDescent="0.25">
      <c r="A13" s="21" t="s">
        <v>52</v>
      </c>
      <c r="B13" s="21">
        <v>34</v>
      </c>
      <c r="C13" s="21">
        <v>51</v>
      </c>
    </row>
    <row r="14" spans="1:3" x14ac:dyDescent="0.25">
      <c r="A14" s="21" t="s">
        <v>53</v>
      </c>
      <c r="B14" s="21">
        <v>25</v>
      </c>
      <c r="C14" s="21">
        <v>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3616B-8D3B-441B-8F62-7286D438F59D}">
  <sheetPr codeName="Sheet5"/>
  <dimension ref="A1:M9"/>
  <sheetViews>
    <sheetView zoomScaleNormal="100" workbookViewId="0">
      <pane xSplit="1" topLeftCell="B1" activePane="topRight" state="frozenSplit"/>
      <selection pane="topRight" activeCell="B1" sqref="B1"/>
    </sheetView>
  </sheetViews>
  <sheetFormatPr defaultRowHeight="18.75" x14ac:dyDescent="0.3"/>
  <cols>
    <col min="1" max="1" width="17" style="22" bestFit="1" customWidth="1"/>
    <col min="2" max="16384" width="9.140625" style="22"/>
  </cols>
  <sheetData>
    <row r="1" spans="1:13" x14ac:dyDescent="0.3">
      <c r="B1" s="27" t="s">
        <v>54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3">
      <c r="A2" s="23"/>
      <c r="B2" s="24" t="s">
        <v>55</v>
      </c>
      <c r="C2" s="24" t="s">
        <v>56</v>
      </c>
      <c r="D2" s="24" t="s">
        <v>57</v>
      </c>
      <c r="E2" s="24" t="s">
        <v>58</v>
      </c>
      <c r="F2" s="24" t="s">
        <v>46</v>
      </c>
      <c r="G2" s="24" t="s">
        <v>59</v>
      </c>
      <c r="H2" s="24" t="s">
        <v>60</v>
      </c>
      <c r="I2" s="24" t="s">
        <v>61</v>
      </c>
      <c r="J2" s="24" t="s">
        <v>62</v>
      </c>
      <c r="K2" s="24" t="s">
        <v>63</v>
      </c>
      <c r="L2" s="24" t="s">
        <v>64</v>
      </c>
      <c r="M2" s="24" t="s">
        <v>65</v>
      </c>
    </row>
    <row r="3" spans="1:13" x14ac:dyDescent="0.3">
      <c r="A3" s="23" t="s">
        <v>66</v>
      </c>
      <c r="B3" s="25">
        <v>6132</v>
      </c>
      <c r="C3" s="25">
        <v>5984</v>
      </c>
      <c r="D3" s="25">
        <v>6300</v>
      </c>
      <c r="E3" s="25">
        <v>6616</v>
      </c>
      <c r="F3" s="25">
        <v>6600</v>
      </c>
      <c r="G3" s="25">
        <v>6572</v>
      </c>
      <c r="H3" s="25">
        <v>6720</v>
      </c>
      <c r="I3" s="25">
        <v>6300</v>
      </c>
      <c r="J3" s="25">
        <v>6300</v>
      </c>
      <c r="K3" s="25">
        <v>6880</v>
      </c>
      <c r="L3" s="25">
        <v>6300</v>
      </c>
      <c r="M3" s="25">
        <v>6300</v>
      </c>
    </row>
    <row r="4" spans="1:13" x14ac:dyDescent="0.3">
      <c r="A4" s="23" t="s">
        <v>67</v>
      </c>
      <c r="B4" s="25">
        <v>4601</v>
      </c>
      <c r="C4" s="25">
        <v>4200</v>
      </c>
      <c r="D4" s="25">
        <v>5200</v>
      </c>
      <c r="E4" s="25">
        <v>5000</v>
      </c>
      <c r="F4" s="25">
        <v>5500</v>
      </c>
      <c r="G4" s="25">
        <v>5250</v>
      </c>
      <c r="H4" s="25">
        <v>5500</v>
      </c>
      <c r="I4" s="25">
        <v>5200</v>
      </c>
      <c r="J4" s="25">
        <v>5200</v>
      </c>
      <c r="K4" s="25">
        <v>4500</v>
      </c>
      <c r="L4" s="25">
        <v>5200</v>
      </c>
      <c r="M4" s="25">
        <v>5200</v>
      </c>
    </row>
    <row r="5" spans="1:13" x14ac:dyDescent="0.3">
      <c r="A5" s="23" t="s">
        <v>68</v>
      </c>
      <c r="B5" s="25">
        <v>2100</v>
      </c>
      <c r="C5" s="25">
        <v>2100</v>
      </c>
      <c r="D5" s="25">
        <v>2100</v>
      </c>
      <c r="E5" s="25">
        <v>2100</v>
      </c>
      <c r="F5" s="25">
        <v>2100</v>
      </c>
      <c r="G5" s="25">
        <v>2100</v>
      </c>
      <c r="H5" s="25">
        <v>2100</v>
      </c>
      <c r="I5" s="25">
        <v>2100</v>
      </c>
      <c r="J5" s="25">
        <v>2100</v>
      </c>
      <c r="K5" s="25">
        <v>2100</v>
      </c>
      <c r="L5" s="25">
        <v>2100</v>
      </c>
      <c r="M5" s="25">
        <v>2100</v>
      </c>
    </row>
    <row r="6" spans="1:13" x14ac:dyDescent="0.3">
      <c r="A6" s="23" t="s">
        <v>69</v>
      </c>
      <c r="B6" s="25">
        <v>1300</v>
      </c>
      <c r="C6" s="25">
        <v>1200</v>
      </c>
      <c r="D6" s="25">
        <v>1400</v>
      </c>
      <c r="E6" s="25">
        <v>1300</v>
      </c>
      <c r="F6" s="25">
        <v>1250</v>
      </c>
      <c r="G6" s="25">
        <v>1400</v>
      </c>
      <c r="H6" s="25">
        <v>1300</v>
      </c>
      <c r="I6" s="25">
        <v>1400</v>
      </c>
      <c r="J6" s="25">
        <v>1400</v>
      </c>
      <c r="K6" s="25">
        <v>1250</v>
      </c>
      <c r="L6" s="25">
        <v>1350</v>
      </c>
      <c r="M6" s="25">
        <v>1400</v>
      </c>
    </row>
    <row r="7" spans="1:13" x14ac:dyDescent="0.3">
      <c r="A7" s="23" t="s">
        <v>70</v>
      </c>
      <c r="B7" s="25">
        <v>16000</v>
      </c>
      <c r="C7" s="25">
        <v>16000</v>
      </c>
      <c r="D7" s="25">
        <v>16500</v>
      </c>
      <c r="E7" s="25">
        <v>16500</v>
      </c>
      <c r="F7" s="25">
        <v>16500</v>
      </c>
      <c r="G7" s="25">
        <v>17000</v>
      </c>
      <c r="H7" s="25">
        <v>17000</v>
      </c>
      <c r="I7" s="25">
        <v>17000</v>
      </c>
      <c r="J7" s="25">
        <v>17000</v>
      </c>
      <c r="K7" s="25">
        <v>17000</v>
      </c>
      <c r="L7" s="25">
        <v>17500</v>
      </c>
      <c r="M7" s="25">
        <v>17500</v>
      </c>
    </row>
    <row r="8" spans="1:13" x14ac:dyDescent="0.3">
      <c r="A8" s="23" t="s">
        <v>71</v>
      </c>
      <c r="B8" s="25">
        <v>14250</v>
      </c>
      <c r="C8" s="25">
        <v>13750</v>
      </c>
      <c r="D8" s="25">
        <v>14500</v>
      </c>
      <c r="E8" s="25">
        <v>15000</v>
      </c>
      <c r="F8" s="25">
        <v>14500</v>
      </c>
      <c r="G8" s="25">
        <v>14750</v>
      </c>
      <c r="H8" s="25">
        <v>15000</v>
      </c>
      <c r="I8" s="25">
        <v>14500</v>
      </c>
      <c r="J8" s="25">
        <v>14500</v>
      </c>
      <c r="K8" s="25">
        <v>15750</v>
      </c>
      <c r="L8" s="25">
        <v>15250</v>
      </c>
      <c r="M8" s="25">
        <v>14500</v>
      </c>
    </row>
    <row r="9" spans="1:13" x14ac:dyDescent="0.3">
      <c r="A9" s="23" t="s">
        <v>72</v>
      </c>
      <c r="B9" s="25">
        <v>500</v>
      </c>
      <c r="C9" s="25">
        <v>600</v>
      </c>
      <c r="D9" s="25">
        <v>600</v>
      </c>
      <c r="E9" s="25">
        <v>550</v>
      </c>
      <c r="F9" s="25">
        <v>600</v>
      </c>
      <c r="G9" s="25">
        <v>650</v>
      </c>
      <c r="H9" s="25">
        <v>650</v>
      </c>
      <c r="I9" s="25">
        <v>600</v>
      </c>
      <c r="J9" s="25">
        <v>600</v>
      </c>
      <c r="K9" s="25">
        <v>650</v>
      </c>
      <c r="L9" s="25">
        <v>600</v>
      </c>
      <c r="M9" s="25">
        <v>600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06AF8-2187-4508-93F0-06C2825A2840}">
  <sheetPr codeName="Sheet6"/>
  <dimension ref="A1:M14"/>
  <sheetViews>
    <sheetView workbookViewId="0">
      <selection activeCell="B2" sqref="B2"/>
    </sheetView>
  </sheetViews>
  <sheetFormatPr defaultRowHeight="15" x14ac:dyDescent="0.25"/>
  <cols>
    <col min="1" max="1" width="14" style="21" customWidth="1"/>
    <col min="2" max="2" width="12.28515625" style="21" bestFit="1" customWidth="1"/>
    <col min="3" max="3" width="12.7109375" style="21" bestFit="1" customWidth="1"/>
    <col min="4" max="16384" width="9.140625" style="21"/>
  </cols>
  <sheetData>
    <row r="1" spans="1:13" ht="32.25" customHeight="1" x14ac:dyDescent="0.35">
      <c r="A1" s="19" t="s">
        <v>38</v>
      </c>
      <c r="B1" s="20"/>
      <c r="C1" s="20"/>
    </row>
    <row r="2" spans="1:13" x14ac:dyDescent="0.25">
      <c r="B2" s="21" t="s">
        <v>42</v>
      </c>
      <c r="C2" s="21" t="s">
        <v>43</v>
      </c>
      <c r="D2" s="21" t="s">
        <v>44</v>
      </c>
      <c r="E2" s="21" t="s">
        <v>45</v>
      </c>
      <c r="F2" s="21" t="s">
        <v>46</v>
      </c>
      <c r="G2" s="21" t="s">
        <v>47</v>
      </c>
      <c r="H2" s="21" t="s">
        <v>48</v>
      </c>
      <c r="I2" s="21" t="s">
        <v>49</v>
      </c>
      <c r="J2" s="21" t="s">
        <v>50</v>
      </c>
      <c r="K2" s="21" t="s">
        <v>51</v>
      </c>
      <c r="L2" s="21" t="s">
        <v>52</v>
      </c>
      <c r="M2" s="21" t="s">
        <v>53</v>
      </c>
    </row>
    <row r="3" spans="1:13" x14ac:dyDescent="0.25">
      <c r="A3" s="20" t="s">
        <v>40</v>
      </c>
      <c r="B3" s="21">
        <v>20</v>
      </c>
      <c r="C3" s="21">
        <v>23</v>
      </c>
      <c r="D3" s="21">
        <v>33</v>
      </c>
      <c r="E3" s="21">
        <v>43</v>
      </c>
      <c r="F3" s="21">
        <v>53</v>
      </c>
      <c r="G3" s="21">
        <v>62</v>
      </c>
      <c r="H3" s="21">
        <v>66</v>
      </c>
      <c r="I3" s="21">
        <v>64</v>
      </c>
      <c r="J3" s="21">
        <v>55</v>
      </c>
      <c r="K3" s="21">
        <v>44</v>
      </c>
      <c r="L3" s="21">
        <v>34</v>
      </c>
      <c r="M3" s="21">
        <v>25</v>
      </c>
    </row>
    <row r="4" spans="1:13" x14ac:dyDescent="0.25">
      <c r="A4" s="20" t="s">
        <v>41</v>
      </c>
      <c r="B4" s="21">
        <v>35</v>
      </c>
      <c r="C4" s="21">
        <v>40</v>
      </c>
      <c r="D4" s="21">
        <v>52</v>
      </c>
      <c r="E4" s="21">
        <v>63</v>
      </c>
      <c r="F4" s="21">
        <v>74</v>
      </c>
      <c r="G4" s="21">
        <v>82</v>
      </c>
      <c r="H4" s="21">
        <v>85</v>
      </c>
      <c r="I4" s="21">
        <v>84</v>
      </c>
      <c r="J4" s="21">
        <v>77</v>
      </c>
      <c r="K4" s="21">
        <v>65</v>
      </c>
      <c r="L4" s="21">
        <v>51</v>
      </c>
      <c r="M4" s="21">
        <v>40</v>
      </c>
    </row>
    <row r="5" spans="1:13" x14ac:dyDescent="0.25">
      <c r="A5"/>
      <c r="B5"/>
      <c r="C5"/>
    </row>
    <row r="6" spans="1:13" x14ac:dyDescent="0.25">
      <c r="A6"/>
      <c r="B6"/>
      <c r="C6"/>
    </row>
    <row r="7" spans="1:13" x14ac:dyDescent="0.25">
      <c r="A7"/>
      <c r="B7"/>
      <c r="C7"/>
    </row>
    <row r="8" spans="1:13" x14ac:dyDescent="0.25">
      <c r="A8"/>
      <c r="B8"/>
      <c r="C8"/>
    </row>
    <row r="9" spans="1:13" x14ac:dyDescent="0.25">
      <c r="A9"/>
      <c r="B9"/>
      <c r="C9"/>
    </row>
    <row r="10" spans="1:13" x14ac:dyDescent="0.25">
      <c r="A10"/>
      <c r="B10"/>
      <c r="C10"/>
    </row>
    <row r="11" spans="1:13" x14ac:dyDescent="0.25">
      <c r="A11"/>
      <c r="B11"/>
      <c r="C11"/>
    </row>
    <row r="12" spans="1:13" x14ac:dyDescent="0.25">
      <c r="A12"/>
      <c r="B12"/>
      <c r="C12"/>
    </row>
    <row r="13" spans="1:13" x14ac:dyDescent="0.25">
      <c r="A13"/>
      <c r="B13"/>
      <c r="C13"/>
    </row>
    <row r="14" spans="1:13" x14ac:dyDescent="0.25">
      <c r="A14"/>
      <c r="B14"/>
      <c r="C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57A8D-22DF-40FE-AB8E-F85476408768}">
  <sheetPr published="0" codeName="Sheet7"/>
  <dimension ref="A1:K240"/>
  <sheetViews>
    <sheetView workbookViewId="0">
      <selection activeCell="A24" sqref="A24:XFD24"/>
    </sheetView>
  </sheetViews>
  <sheetFormatPr defaultRowHeight="15.75" x14ac:dyDescent="0.25"/>
  <cols>
    <col min="1" max="1" width="22" style="28" customWidth="1"/>
    <col min="2" max="11" width="9.140625" style="30"/>
    <col min="12" max="16384" width="9.140625" style="31"/>
  </cols>
  <sheetData>
    <row r="1" spans="1:11" ht="23.25" x14ac:dyDescent="0.35">
      <c r="B1" s="29" t="s">
        <v>73</v>
      </c>
    </row>
    <row r="2" spans="1:11" s="28" customFormat="1" x14ac:dyDescent="0.25">
      <c r="A2" s="32"/>
      <c r="B2" s="33" t="s">
        <v>74</v>
      </c>
      <c r="C2" s="33" t="s">
        <v>75</v>
      </c>
      <c r="D2" s="33" t="s">
        <v>76</v>
      </c>
      <c r="E2" s="33" t="s">
        <v>77</v>
      </c>
      <c r="F2" s="33" t="s">
        <v>78</v>
      </c>
      <c r="G2" s="33" t="s">
        <v>79</v>
      </c>
      <c r="H2" s="33" t="s">
        <v>80</v>
      </c>
      <c r="I2" s="33" t="s">
        <v>81</v>
      </c>
      <c r="J2" s="33" t="s">
        <v>82</v>
      </c>
      <c r="K2" s="33" t="s">
        <v>83</v>
      </c>
    </row>
    <row r="3" spans="1:11" x14ac:dyDescent="0.25">
      <c r="A3" s="34" t="s">
        <v>84</v>
      </c>
      <c r="B3" s="35">
        <v>1.9884445078335773</v>
      </c>
      <c r="C3" s="35">
        <v>2.7338579327451811</v>
      </c>
      <c r="D3" s="35">
        <v>3.9948792202523435</v>
      </c>
      <c r="E3" s="35">
        <v>3.4644251945768332</v>
      </c>
      <c r="F3" s="35">
        <v>4.0001978568537453</v>
      </c>
      <c r="G3" s="35">
        <v>3.9394172414432944</v>
      </c>
      <c r="H3" s="35">
        <v>1.3330522983037838</v>
      </c>
      <c r="I3" s="35">
        <v>-2.2450527710421682</v>
      </c>
      <c r="J3" s="35">
        <v>4.3399644558393504</v>
      </c>
      <c r="K3" s="35">
        <v>2.7115711131565803</v>
      </c>
    </row>
    <row r="4" spans="1:11" x14ac:dyDescent="0.25">
      <c r="A4" s="34" t="s">
        <v>85</v>
      </c>
      <c r="B4" s="35">
        <v>2.9000000000000341</v>
      </c>
      <c r="C4" s="35">
        <v>5.6999999999999744</v>
      </c>
      <c r="D4" s="35">
        <v>5.9000000000000625</v>
      </c>
      <c r="E4" s="35">
        <v>5.4999999999998437</v>
      </c>
      <c r="F4" s="35">
        <v>5.0000000000000711</v>
      </c>
      <c r="G4" s="35">
        <v>5.9000000000000199</v>
      </c>
      <c r="H4" s="35">
        <v>7.6999999999999886</v>
      </c>
      <c r="I4" s="35">
        <v>3.3000000000000114</v>
      </c>
      <c r="J4" s="35">
        <v>3.4999999999995026</v>
      </c>
      <c r="K4" s="35">
        <v>3.0000000000008242</v>
      </c>
    </row>
    <row r="5" spans="1:11" x14ac:dyDescent="0.25">
      <c r="A5" s="34" t="s">
        <v>86</v>
      </c>
      <c r="B5" s="35">
        <v>4.7000046523418888</v>
      </c>
      <c r="C5" s="35">
        <v>6.9000016625330005</v>
      </c>
      <c r="D5" s="35">
        <v>5.199997104458248</v>
      </c>
      <c r="E5" s="35">
        <v>5.0999992861513448</v>
      </c>
      <c r="F5" s="35">
        <v>2</v>
      </c>
      <c r="G5" s="35">
        <v>3</v>
      </c>
      <c r="H5" s="35">
        <v>2.3999999999999773</v>
      </c>
      <c r="I5" s="35">
        <v>2.3999999999999773</v>
      </c>
      <c r="J5" s="35">
        <v>3.2999999999999972</v>
      </c>
      <c r="K5" s="35">
        <v>2.4999999999999858</v>
      </c>
    </row>
    <row r="6" spans="1:11" x14ac:dyDescent="0.25">
      <c r="A6" s="34" t="s">
        <v>87</v>
      </c>
      <c r="B6" s="35">
        <v>14.490548782443241</v>
      </c>
      <c r="C6" s="35">
        <v>3.3082779221129215</v>
      </c>
      <c r="D6" s="35">
        <v>11.182807762851681</v>
      </c>
      <c r="E6" s="35">
        <v>18.261548494948073</v>
      </c>
      <c r="F6" s="35">
        <v>20.73501980310138</v>
      </c>
      <c r="G6" s="35">
        <v>22.593106113670018</v>
      </c>
      <c r="H6" s="35">
        <v>13.817098963250871</v>
      </c>
      <c r="I6" s="35">
        <v>2.4129116148934742</v>
      </c>
      <c r="J6" s="35">
        <v>3.4076436280325169</v>
      </c>
      <c r="K6" s="35">
        <v>3.4000000000000057</v>
      </c>
    </row>
    <row r="7" spans="1:11" x14ac:dyDescent="0.25">
      <c r="A7" s="34" t="s">
        <v>88</v>
      </c>
      <c r="B7" s="35">
        <v>2.5231737334970035</v>
      </c>
      <c r="C7" s="35">
        <v>5.0709684246729125</v>
      </c>
      <c r="D7" s="35">
        <v>7.0338220205085094</v>
      </c>
      <c r="E7" s="35">
        <v>4.1879613020848581</v>
      </c>
      <c r="F7" s="35">
        <v>13.276998803314612</v>
      </c>
      <c r="G7" s="35">
        <v>-9.5729037428411488</v>
      </c>
      <c r="H7" s="35">
        <v>1.4714742901947631</v>
      </c>
      <c r="I7" s="35">
        <v>-10.345682359271677</v>
      </c>
      <c r="J7" s="35">
        <v>-8.8819947509626616</v>
      </c>
      <c r="K7" s="35">
        <v>-4.1710751187419675</v>
      </c>
    </row>
    <row r="8" spans="1:11" x14ac:dyDescent="0.25">
      <c r="A8" s="34" t="s">
        <v>89</v>
      </c>
      <c r="B8" s="35">
        <v>-10.894484819891105</v>
      </c>
      <c r="C8" s="35">
        <v>8.8370407834447349</v>
      </c>
      <c r="D8" s="35">
        <v>9.0295733219595888</v>
      </c>
      <c r="E8" s="35">
        <v>9.1789502169904154</v>
      </c>
      <c r="F8" s="35">
        <v>8.4660627117809639</v>
      </c>
      <c r="G8" s="35">
        <v>8.653336846420828</v>
      </c>
      <c r="H8" s="35">
        <v>6.7584394195249615</v>
      </c>
      <c r="I8" s="35">
        <v>0.85024147575647646</v>
      </c>
      <c r="J8" s="35">
        <v>9.1609169245160871</v>
      </c>
      <c r="K8" s="35">
        <v>8.869529105296678</v>
      </c>
    </row>
    <row r="9" spans="1:11" x14ac:dyDescent="0.25">
      <c r="A9" s="34" t="s">
        <v>90</v>
      </c>
      <c r="B9" s="35">
        <v>13.186300532067023</v>
      </c>
      <c r="C9" s="35">
        <v>14.040795055965049</v>
      </c>
      <c r="D9" s="35">
        <v>10.467841863996412</v>
      </c>
      <c r="E9" s="35">
        <v>13.86571125148555</v>
      </c>
      <c r="F9" s="35">
        <v>13.198003514141107</v>
      </c>
      <c r="G9" s="35">
        <v>13.749201958384177</v>
      </c>
      <c r="H9" s="35">
        <v>6.8999999999999915</v>
      </c>
      <c r="I9" s="35">
        <v>-14.149988638617103</v>
      </c>
      <c r="J9" s="35">
        <v>2.0963658916919741</v>
      </c>
      <c r="K9" s="35">
        <v>4.6000000000000085</v>
      </c>
    </row>
    <row r="10" spans="1:11" x14ac:dyDescent="0.25">
      <c r="A10" s="34" t="s">
        <v>91</v>
      </c>
      <c r="B10" s="35">
        <v>3.9037912205159131</v>
      </c>
      <c r="C10" s="35">
        <v>3.2722640352565548</v>
      </c>
      <c r="D10" s="35">
        <v>4.1557947484311768</v>
      </c>
      <c r="E10" s="35">
        <v>2.9591409433610778</v>
      </c>
      <c r="F10" s="35">
        <v>3.08139409880242</v>
      </c>
      <c r="G10" s="35">
        <v>3.5641779733783778</v>
      </c>
      <c r="H10" s="35">
        <v>3.832065488753031</v>
      </c>
      <c r="I10" s="35">
        <v>1.4483722884944825</v>
      </c>
      <c r="J10" s="35">
        <v>2.2569371140681369</v>
      </c>
      <c r="K10" s="35">
        <v>1.8478915463188201</v>
      </c>
    </row>
    <row r="11" spans="1:11" x14ac:dyDescent="0.25">
      <c r="A11" s="34" t="s">
        <v>92</v>
      </c>
      <c r="B11" s="35">
        <v>1.6937298631528392</v>
      </c>
      <c r="C11" s="35">
        <v>0.86591989865250696</v>
      </c>
      <c r="D11" s="35">
        <v>2.5895798536967476</v>
      </c>
      <c r="E11" s="35">
        <v>2.4006719332712407</v>
      </c>
      <c r="F11" s="35">
        <v>3.6697902925132269</v>
      </c>
      <c r="G11" s="35">
        <v>3.7059487644959432</v>
      </c>
      <c r="H11" s="35">
        <v>1.3961535966350738</v>
      </c>
      <c r="I11" s="35">
        <v>-3.8099609644689991</v>
      </c>
      <c r="J11" s="35">
        <v>2.3146729230213197</v>
      </c>
      <c r="K11" s="35">
        <v>3.1074112829649891</v>
      </c>
    </row>
    <row r="12" spans="1:11" x14ac:dyDescent="0.25">
      <c r="A12" s="34" t="s">
        <v>93</v>
      </c>
      <c r="B12" s="35">
        <v>10.600000000000009</v>
      </c>
      <c r="C12" s="35">
        <v>11.199999999999989</v>
      </c>
      <c r="D12" s="35">
        <v>10.199999999999989</v>
      </c>
      <c r="E12" s="35">
        <v>26.40000000000002</v>
      </c>
      <c r="F12" s="35">
        <v>34.5</v>
      </c>
      <c r="G12" s="35">
        <v>25.049000000000007</v>
      </c>
      <c r="H12" s="35">
        <v>10.800000000000011</v>
      </c>
      <c r="I12" s="35">
        <v>9.2999999999999972</v>
      </c>
      <c r="J12" s="35">
        <v>5</v>
      </c>
      <c r="K12" s="35">
        <v>1</v>
      </c>
    </row>
    <row r="13" spans="1:11" x14ac:dyDescent="0.25">
      <c r="A13" s="34" t="s">
        <v>94</v>
      </c>
      <c r="B13" s="35">
        <v>2.704629512531497</v>
      </c>
      <c r="C13" s="35">
        <v>-1.2647446287885344</v>
      </c>
      <c r="D13" s="35">
        <v>0.88288423258194371</v>
      </c>
      <c r="E13" s="35">
        <v>3.3952926695387475</v>
      </c>
      <c r="F13" s="35">
        <v>2.5168638410136879</v>
      </c>
      <c r="G13" s="35">
        <v>1.4465222153091446</v>
      </c>
      <c r="H13" s="35">
        <v>-2.3239372478904414</v>
      </c>
      <c r="I13" s="35">
        <v>-4.8599654960921725</v>
      </c>
      <c r="J13" s="35">
        <v>0.17873548440019249</v>
      </c>
      <c r="K13" s="35">
        <v>1.6288389907911096</v>
      </c>
    </row>
    <row r="14" spans="1:11" x14ac:dyDescent="0.25">
      <c r="A14" s="34" t="s">
        <v>95</v>
      </c>
      <c r="B14" s="35">
        <v>4.4154109225518425</v>
      </c>
      <c r="C14" s="35">
        <v>5.2559942715313639</v>
      </c>
      <c r="D14" s="35">
        <v>6.2705029004566057</v>
      </c>
      <c r="E14" s="35">
        <v>5.9554784734569495</v>
      </c>
      <c r="F14" s="35">
        <v>6.6293371749073629</v>
      </c>
      <c r="G14" s="35">
        <v>6.4278425207914296</v>
      </c>
      <c r="H14" s="35">
        <v>6.19043155313976</v>
      </c>
      <c r="I14" s="35">
        <v>5.7411586256628198</v>
      </c>
      <c r="J14" s="35">
        <v>6.0693398644549319</v>
      </c>
      <c r="K14" s="35">
        <v>6.662288049284399</v>
      </c>
    </row>
    <row r="15" spans="1:11" x14ac:dyDescent="0.25">
      <c r="A15" s="34" t="s">
        <v>96</v>
      </c>
      <c r="B15" s="35">
        <v>5.0452673176239387</v>
      </c>
      <c r="C15" s="35">
        <v>7.0431926751592329</v>
      </c>
      <c r="D15" s="35">
        <v>11.449742927006128</v>
      </c>
      <c r="E15" s="35">
        <v>9.4409036305392391</v>
      </c>
      <c r="F15" s="35">
        <v>9.9979866937361663</v>
      </c>
      <c r="G15" s="35">
        <v>8.6473156589472353</v>
      </c>
      <c r="H15" s="35">
        <v>10.248245920865813</v>
      </c>
      <c r="I15" s="35">
        <v>0.16353515889271364</v>
      </c>
      <c r="J15" s="35">
        <v>7.6999999999999886</v>
      </c>
      <c r="K15" s="35">
        <v>5.2999999999999972</v>
      </c>
    </row>
    <row r="16" spans="1:11" x14ac:dyDescent="0.25">
      <c r="A16" s="34" t="s">
        <v>97</v>
      </c>
      <c r="B16" s="35">
        <v>1.3598859787909987</v>
      </c>
      <c r="C16" s="35">
        <v>0.80659726253597341</v>
      </c>
      <c r="D16" s="35">
        <v>3.2674385495682969</v>
      </c>
      <c r="E16" s="35">
        <v>1.7597015942648113</v>
      </c>
      <c r="F16" s="35">
        <v>2.7181226443241542</v>
      </c>
      <c r="G16" s="35">
        <v>2.919766442396039</v>
      </c>
      <c r="H16" s="35">
        <v>0.96964356167616472</v>
      </c>
      <c r="I16" s="35">
        <v>-2.8008488112079704</v>
      </c>
      <c r="J16" s="35">
        <v>2.2377548505229328</v>
      </c>
      <c r="K16" s="35">
        <v>1.9195554713645038</v>
      </c>
    </row>
    <row r="17" spans="1:11" x14ac:dyDescent="0.25">
      <c r="A17" s="34" t="s">
        <v>98</v>
      </c>
      <c r="B17" s="35">
        <v>5.0987475229269563</v>
      </c>
      <c r="C17" s="35">
        <v>9.3213569640243179</v>
      </c>
      <c r="D17" s="35">
        <v>4.620540645669081</v>
      </c>
      <c r="E17" s="35">
        <v>3.0279893426125284</v>
      </c>
      <c r="F17" s="35">
        <v>4.6530478082634517</v>
      </c>
      <c r="G17" s="35">
        <v>1.3403621772934571</v>
      </c>
      <c r="H17" s="35">
        <v>3.4916109655697625</v>
      </c>
      <c r="I17" s="35">
        <v>0</v>
      </c>
      <c r="J17" s="35">
        <v>2.8999999999999915</v>
      </c>
      <c r="K17" s="35">
        <v>2</v>
      </c>
    </row>
    <row r="18" spans="1:11" x14ac:dyDescent="0.25">
      <c r="A18" s="34" t="s">
        <v>99</v>
      </c>
      <c r="B18" s="35">
        <v>4.5</v>
      </c>
      <c r="C18" s="35">
        <v>3.8999999999999915</v>
      </c>
      <c r="D18" s="35">
        <v>3.0999999999999943</v>
      </c>
      <c r="E18" s="35">
        <v>2.8999999999999631</v>
      </c>
      <c r="F18" s="35">
        <v>4.0999973155140026</v>
      </c>
      <c r="G18" s="35">
        <v>4.6000000000000085</v>
      </c>
      <c r="H18" s="35">
        <v>5.0999999999999943</v>
      </c>
      <c r="I18" s="35">
        <v>3.7999999999999972</v>
      </c>
      <c r="J18" s="35">
        <v>2.9999999999996305</v>
      </c>
      <c r="K18" s="35">
        <v>3.0999889986278646</v>
      </c>
    </row>
    <row r="19" spans="1:11" x14ac:dyDescent="0.25">
      <c r="A19" s="34" t="s">
        <v>100</v>
      </c>
      <c r="B19" s="35">
        <v>8.9162187748234203</v>
      </c>
      <c r="C19" s="35">
        <v>8.578629670357742</v>
      </c>
      <c r="D19" s="35">
        <v>7.9663291448090803</v>
      </c>
      <c r="E19" s="35">
        <v>8.7734463276836152</v>
      </c>
      <c r="F19" s="35">
        <v>6.8493577590908359</v>
      </c>
      <c r="G19" s="35">
        <v>17.925683952633719</v>
      </c>
      <c r="H19" s="35">
        <v>4.6692938486567357</v>
      </c>
      <c r="I19" s="35">
        <v>6.7283835548822566</v>
      </c>
      <c r="J19" s="35">
        <v>7.4434355408262434</v>
      </c>
      <c r="K19" s="35">
        <v>8.4100000000000108</v>
      </c>
    </row>
    <row r="20" spans="1:11" x14ac:dyDescent="0.25">
      <c r="A20" s="34" t="s">
        <v>101</v>
      </c>
      <c r="B20" s="35">
        <v>2.4855658152764164</v>
      </c>
      <c r="C20" s="35">
        <v>2.7113398321480133</v>
      </c>
      <c r="D20" s="35">
        <v>4.1732955610208791</v>
      </c>
      <c r="E20" s="35">
        <v>4.421433099906011</v>
      </c>
      <c r="F20" s="35">
        <v>4.7970087385966309</v>
      </c>
      <c r="G20" s="35">
        <v>4.5643844827266236</v>
      </c>
      <c r="H20" s="35">
        <v>6.148497810168152</v>
      </c>
      <c r="I20" s="35">
        <v>3.3569994299643895</v>
      </c>
      <c r="J20" s="35">
        <v>4.1267233555763738</v>
      </c>
      <c r="K20" s="35">
        <v>5.0891066259780331</v>
      </c>
    </row>
    <row r="21" spans="1:11" x14ac:dyDescent="0.25">
      <c r="A21" s="34" t="s">
        <v>102</v>
      </c>
      <c r="B21" s="35">
        <v>5.2999999999998977</v>
      </c>
      <c r="C21" s="35">
        <v>4.0000000000000284</v>
      </c>
      <c r="D21" s="35">
        <v>6.0999999999999659</v>
      </c>
      <c r="E21" s="35">
        <v>5.0000000000000995</v>
      </c>
      <c r="F21" s="35">
        <v>6.2000000000001876</v>
      </c>
      <c r="G21" s="35">
        <v>6.8380000000001928</v>
      </c>
      <c r="H21" s="35">
        <v>5.4199999999995612</v>
      </c>
      <c r="I21" s="35">
        <v>-2.9100000000000108</v>
      </c>
      <c r="J21" s="35">
        <v>0.79999999999999716</v>
      </c>
      <c r="K21" s="35">
        <v>1.7104748171799145</v>
      </c>
    </row>
    <row r="22" spans="1:11" x14ac:dyDescent="0.25">
      <c r="A22" s="34" t="s">
        <v>103</v>
      </c>
      <c r="B22" s="35">
        <v>9.0093740113997853</v>
      </c>
      <c r="C22" s="35">
        <v>6.2750748426776397</v>
      </c>
      <c r="D22" s="35">
        <v>5.9778573036883813</v>
      </c>
      <c r="E22" s="35">
        <v>1.6422936961779158</v>
      </c>
      <c r="F22" s="35">
        <v>5.1357045244706683</v>
      </c>
      <c r="G22" s="35">
        <v>4.8086056568311051</v>
      </c>
      <c r="H22" s="35">
        <v>2.9405492100351864</v>
      </c>
      <c r="I22" s="35">
        <v>-4.8251406628930908</v>
      </c>
      <c r="J22" s="35">
        <v>7.014443318494429</v>
      </c>
      <c r="K22" s="35">
        <v>5.0529508880661638</v>
      </c>
    </row>
    <row r="23" spans="1:11" x14ac:dyDescent="0.25">
      <c r="A23" s="34" t="s">
        <v>104</v>
      </c>
      <c r="B23" s="35">
        <v>2.6583268178258948</v>
      </c>
      <c r="C23" s="35">
        <v>1.1491350775602029</v>
      </c>
      <c r="D23" s="35">
        <v>5.7122923760019688</v>
      </c>
      <c r="E23" s="35">
        <v>3.1596736128493887</v>
      </c>
      <c r="F23" s="35">
        <v>3.9553603698905277</v>
      </c>
      <c r="G23" s="35">
        <v>6.0915439502051925</v>
      </c>
      <c r="H23" s="35">
        <v>5.1712693626652282</v>
      </c>
      <c r="I23" s="35">
        <v>-0.32824803986598283</v>
      </c>
      <c r="J23" s="35">
        <v>7.5336154528701229</v>
      </c>
      <c r="K23" s="35">
        <v>2.7325092432441096</v>
      </c>
    </row>
    <row r="24" spans="1:11" x14ac:dyDescent="0.25">
      <c r="A24" s="34" t="s">
        <v>105</v>
      </c>
      <c r="B24" s="35">
        <v>4.650199934950237</v>
      </c>
      <c r="C24" s="35">
        <v>5.5053693092709892</v>
      </c>
      <c r="D24" s="35">
        <v>6.7482942154147594</v>
      </c>
      <c r="E24" s="35">
        <v>6.3583068200325954</v>
      </c>
      <c r="F24" s="35">
        <v>6.5623042638062401</v>
      </c>
      <c r="G24" s="35">
        <v>6.4000000000000057</v>
      </c>
      <c r="H24" s="35">
        <v>6.2000000000000028</v>
      </c>
      <c r="I24" s="35">
        <v>-5.5</v>
      </c>
      <c r="J24" s="35">
        <v>0.40000000000020464</v>
      </c>
      <c r="K24" s="35">
        <v>1.7000000000000171</v>
      </c>
    </row>
    <row r="25" spans="1:11" x14ac:dyDescent="0.25">
      <c r="A25" s="34" t="s">
        <v>106</v>
      </c>
      <c r="B25" s="35">
        <v>4.6995227994413966</v>
      </c>
      <c r="C25" s="35">
        <v>8.0444130825006965</v>
      </c>
      <c r="D25" s="35">
        <v>4.6347139348430488</v>
      </c>
      <c r="E25" s="35">
        <v>8.6516171046719705</v>
      </c>
      <c r="F25" s="35">
        <v>6.767809454068427</v>
      </c>
      <c r="G25" s="35">
        <v>3.6062065625695539</v>
      </c>
      <c r="H25" s="35">
        <v>5.8000050651020132</v>
      </c>
      <c r="I25" s="35">
        <v>2.9654391451885402</v>
      </c>
      <c r="J25" s="35">
        <v>7.8861657641291458</v>
      </c>
      <c r="K25" s="35">
        <v>4.1628179390235971</v>
      </c>
    </row>
    <row r="26" spans="1:11" x14ac:dyDescent="0.25">
      <c r="A26" s="34" t="s">
        <v>107</v>
      </c>
      <c r="B26" s="35">
        <v>4.4465194210967098</v>
      </c>
      <c r="C26" s="35">
        <v>-1.223727958166549</v>
      </c>
      <c r="D26" s="35">
        <v>4.8336577614780651</v>
      </c>
      <c r="E26" s="35">
        <v>0.90000000000019043</v>
      </c>
      <c r="F26" s="35">
        <v>5.384657398212525</v>
      </c>
      <c r="G26" s="35">
        <v>4.785831950888138</v>
      </c>
      <c r="H26" s="35">
        <v>5.0481187821969513</v>
      </c>
      <c r="I26" s="35">
        <v>3.4684254270541004</v>
      </c>
      <c r="J26" s="35">
        <v>3.7859025422815051</v>
      </c>
      <c r="K26" s="35">
        <v>4.1916256778824561</v>
      </c>
    </row>
    <row r="27" spans="1:11" x14ac:dyDescent="0.25">
      <c r="A27" s="34" t="s">
        <v>108</v>
      </c>
      <c r="B27" s="35">
        <v>6.6878808480500993</v>
      </c>
      <c r="C27" s="35">
        <v>8.5058987889316597</v>
      </c>
      <c r="D27" s="35">
        <v>10.340528726810703</v>
      </c>
      <c r="E27" s="35">
        <v>13.250085556970376</v>
      </c>
      <c r="F27" s="35">
        <v>10.771087162640995</v>
      </c>
      <c r="G27" s="35">
        <v>10.212571807977781</v>
      </c>
      <c r="H27" s="35">
        <v>6.6915774746063619</v>
      </c>
      <c r="I27" s="35">
        <v>8.6696959382678074E-2</v>
      </c>
      <c r="J27" s="35">
        <v>5.9630785752211182</v>
      </c>
      <c r="K27" s="35">
        <v>6.9310074756522937</v>
      </c>
    </row>
    <row r="28" spans="1:11" x14ac:dyDescent="0.25">
      <c r="A28" s="34" t="s">
        <v>109</v>
      </c>
      <c r="B28" s="35">
        <v>4.0090445712106089</v>
      </c>
      <c r="C28" s="35">
        <v>4.0309933154992308</v>
      </c>
      <c r="D28" s="35">
        <v>3.7018540543258638</v>
      </c>
      <c r="E28" s="35">
        <v>2.2966544406825022</v>
      </c>
      <c r="F28" s="35">
        <v>3.2221465849784323</v>
      </c>
      <c r="G28" s="35">
        <v>3.4999999999999716</v>
      </c>
      <c r="H28" s="35">
        <v>2.8999999999999915</v>
      </c>
      <c r="I28" s="35">
        <v>2</v>
      </c>
      <c r="J28" s="35">
        <v>3.2000000000000028</v>
      </c>
      <c r="K28" s="35">
        <v>3.7999999999999972</v>
      </c>
    </row>
    <row r="29" spans="1:11" x14ac:dyDescent="0.25">
      <c r="A29" s="34" t="s">
        <v>110</v>
      </c>
      <c r="B29" s="35">
        <v>2.9245294809783928</v>
      </c>
      <c r="C29" s="35">
        <v>1.8810743296282055</v>
      </c>
      <c r="D29" s="35">
        <v>3.1199769792404908</v>
      </c>
      <c r="E29" s="35">
        <v>3.0190573454123921</v>
      </c>
      <c r="F29" s="35">
        <v>2.823032728619097</v>
      </c>
      <c r="G29" s="35">
        <v>2.2000213556471664</v>
      </c>
      <c r="H29" s="35">
        <v>0.68872687338890159</v>
      </c>
      <c r="I29" s="35">
        <v>-2.76976817989366</v>
      </c>
      <c r="J29" s="35">
        <v>3.2149484078328072</v>
      </c>
      <c r="K29" s="35">
        <v>2.459641204839258</v>
      </c>
    </row>
    <row r="30" spans="1:11" x14ac:dyDescent="0.25">
      <c r="A30" s="34" t="s">
        <v>111</v>
      </c>
      <c r="B30" s="35">
        <v>5.2824933677542418</v>
      </c>
      <c r="C30" s="35">
        <v>4.6832273088249821</v>
      </c>
      <c r="D30" s="35">
        <v>4.2800000000000011</v>
      </c>
      <c r="E30" s="35">
        <v>6.5208922740795856</v>
      </c>
      <c r="F30" s="35">
        <v>10.141763763160895</v>
      </c>
      <c r="G30" s="35">
        <v>8.6491611620648001</v>
      </c>
      <c r="H30" s="35">
        <v>6.1976267187753677</v>
      </c>
      <c r="I30" s="35">
        <v>3.7126420995280682</v>
      </c>
      <c r="J30" s="35">
        <v>5.2096350576998418</v>
      </c>
      <c r="K30" s="35">
        <v>5.0458772284094096</v>
      </c>
    </row>
    <row r="31" spans="1:11" x14ac:dyDescent="0.25">
      <c r="A31" s="34" t="s">
        <v>112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</row>
    <row r="32" spans="1:11" x14ac:dyDescent="0.25">
      <c r="A32" s="34" t="s">
        <v>113</v>
      </c>
      <c r="B32" s="35">
        <v>-0.58258900646157485</v>
      </c>
      <c r="C32" s="35">
        <v>-7.5999999999999801</v>
      </c>
      <c r="D32" s="35">
        <v>0.99999999999992895</v>
      </c>
      <c r="E32" s="35">
        <v>2.4000000000001194</v>
      </c>
      <c r="F32" s="35">
        <v>3.8000000000000256</v>
      </c>
      <c r="G32" s="35">
        <v>3.699999999999946</v>
      </c>
      <c r="H32" s="35">
        <v>2</v>
      </c>
      <c r="I32" s="35">
        <v>1.6999999999999886</v>
      </c>
      <c r="J32" s="35">
        <v>3.2999999999999972</v>
      </c>
      <c r="K32" s="35">
        <v>3.1000000000000085</v>
      </c>
    </row>
    <row r="33" spans="1:11" x14ac:dyDescent="0.25">
      <c r="A33" s="34" t="s">
        <v>114</v>
      </c>
      <c r="B33" s="35">
        <v>8.4912098235498519</v>
      </c>
      <c r="C33" s="35">
        <v>14.721667010299512</v>
      </c>
      <c r="D33" s="35">
        <v>33.629371850446773</v>
      </c>
      <c r="E33" s="35">
        <v>17.332533736077664</v>
      </c>
      <c r="F33" s="35">
        <v>0.20000000000000284</v>
      </c>
      <c r="G33" s="35">
        <v>0.20000000000000284</v>
      </c>
      <c r="H33" s="35">
        <v>-0.40000000000000568</v>
      </c>
      <c r="I33" s="35">
        <v>-1.1999999999999886</v>
      </c>
      <c r="J33" s="35">
        <v>12.999999999999986</v>
      </c>
      <c r="K33" s="35">
        <v>3.0999999999999943</v>
      </c>
    </row>
    <row r="34" spans="1:11" x14ac:dyDescent="0.25">
      <c r="A34" s="34" t="s">
        <v>115</v>
      </c>
      <c r="B34" s="35">
        <v>-1.6322065976108604</v>
      </c>
      <c r="C34" s="35">
        <v>-3.2021569420494984</v>
      </c>
      <c r="D34" s="35">
        <v>0.22419739629668811</v>
      </c>
      <c r="E34" s="35">
        <v>1.37773415696347</v>
      </c>
      <c r="F34" s="35">
        <v>4.8822993641157666</v>
      </c>
      <c r="G34" s="35">
        <v>5.8983296614699015</v>
      </c>
      <c r="H34" s="35"/>
      <c r="I34" s="35"/>
      <c r="J34" s="35"/>
      <c r="K34" s="35"/>
    </row>
    <row r="35" spans="1:11" x14ac:dyDescent="0.25">
      <c r="A35" s="34" t="s">
        <v>116</v>
      </c>
      <c r="B35" s="35">
        <v>2.1841104742519377</v>
      </c>
      <c r="C35" s="35">
        <v>3.9169129079566147</v>
      </c>
      <c r="D35" s="35">
        <v>6.0410865776114235</v>
      </c>
      <c r="E35" s="35">
        <v>4.2717345275564753</v>
      </c>
      <c r="F35" s="35">
        <v>5.6943357205160368</v>
      </c>
      <c r="G35" s="35">
        <v>5.1608255623076644</v>
      </c>
      <c r="H35" s="35">
        <v>3.2924553427662318</v>
      </c>
      <c r="I35" s="35">
        <v>-1.0364317882852845</v>
      </c>
      <c r="J35" s="35">
        <v>6.0952056395814793</v>
      </c>
      <c r="K35" s="35">
        <v>5.9882265850018825</v>
      </c>
    </row>
    <row r="36" spans="1:11" x14ac:dyDescent="0.25">
      <c r="A36" s="34" t="s">
        <v>117</v>
      </c>
      <c r="B36" s="35">
        <v>9.0999999999999943</v>
      </c>
      <c r="C36" s="35">
        <v>9.9999999999998579</v>
      </c>
      <c r="D36" s="35">
        <v>10.100000000000463</v>
      </c>
      <c r="E36" s="35">
        <v>11.299999999999883</v>
      </c>
      <c r="F36" s="35">
        <v>12.699999999999577</v>
      </c>
      <c r="G36" s="35">
        <v>14.200000000000344</v>
      </c>
      <c r="H36" s="35">
        <v>9.5999999999998522</v>
      </c>
      <c r="I36" s="35">
        <v>9.2000000000001592</v>
      </c>
      <c r="J36" s="35">
        <v>10.400000000000006</v>
      </c>
      <c r="K36" s="35">
        <v>9.0999999999999801</v>
      </c>
    </row>
    <row r="37" spans="1:11" x14ac:dyDescent="0.25">
      <c r="A37" s="34" t="s">
        <v>118</v>
      </c>
      <c r="B37" s="35">
        <v>2.5036177950618281</v>
      </c>
      <c r="C37" s="35">
        <v>3.9185956400148143</v>
      </c>
      <c r="D37" s="35">
        <v>5.3323390182219015</v>
      </c>
      <c r="E37" s="35">
        <v>4.7065559338311829</v>
      </c>
      <c r="F37" s="35">
        <v>6.6975152577052768</v>
      </c>
      <c r="G37" s="35">
        <v>6.9006276554122223</v>
      </c>
      <c r="H37" s="35">
        <v>3.5468048857810714</v>
      </c>
      <c r="I37" s="35">
        <v>1.6515492452905391</v>
      </c>
      <c r="J37" s="35">
        <v>4.0011851735765021</v>
      </c>
      <c r="K37" s="35">
        <v>5.9288611999934062</v>
      </c>
    </row>
    <row r="38" spans="1:11" x14ac:dyDescent="0.25">
      <c r="A38" s="34" t="s">
        <v>119</v>
      </c>
      <c r="B38" s="35">
        <v>4.149414597480046</v>
      </c>
      <c r="C38" s="35">
        <v>2.474617737003058</v>
      </c>
      <c r="D38" s="35">
        <v>-0.2399341076480539</v>
      </c>
      <c r="E38" s="35">
        <v>4.2298856076197922</v>
      </c>
      <c r="F38" s="35">
        <v>1.2421504586313432</v>
      </c>
      <c r="G38" s="35">
        <v>0.49099093991313225</v>
      </c>
      <c r="H38" s="35">
        <v>0.97492721897496892</v>
      </c>
      <c r="I38" s="35">
        <v>1.8103390474487639</v>
      </c>
      <c r="J38" s="35">
        <v>2.0999999999999943</v>
      </c>
      <c r="K38" s="35">
        <v>2.227203170877786</v>
      </c>
    </row>
    <row r="39" spans="1:11" x14ac:dyDescent="0.25">
      <c r="A39" s="34" t="s">
        <v>120</v>
      </c>
      <c r="B39" s="35">
        <v>3.4683845578062744</v>
      </c>
      <c r="C39" s="35">
        <v>5.7914197935554341</v>
      </c>
      <c r="D39" s="35">
        <v>6.6398882708238744</v>
      </c>
      <c r="E39" s="35">
        <v>7.7880413228665049</v>
      </c>
      <c r="F39" s="35">
        <v>5.5812570774261872</v>
      </c>
      <c r="G39" s="35">
        <v>6.2577545990935732</v>
      </c>
      <c r="H39" s="35">
        <v>6.1550437534947662</v>
      </c>
      <c r="I39" s="35">
        <v>2.834384468142261</v>
      </c>
      <c r="J39" s="35">
        <v>7.1742031742051608</v>
      </c>
      <c r="K39" s="35">
        <v>6.8796668027895578</v>
      </c>
    </row>
    <row r="40" spans="1:11" x14ac:dyDescent="0.25">
      <c r="A40" s="34" t="s">
        <v>121</v>
      </c>
      <c r="B40" s="35">
        <v>4.6000000000000085</v>
      </c>
      <c r="C40" s="35">
        <v>0.79999999999994031</v>
      </c>
      <c r="D40" s="35">
        <v>3.5000000000000568</v>
      </c>
      <c r="E40" s="35">
        <v>7.8000000000000114</v>
      </c>
      <c r="F40" s="35">
        <v>6.137450834879445</v>
      </c>
      <c r="G40" s="35">
        <v>-1.5899999999999892</v>
      </c>
      <c r="H40" s="35">
        <v>5.5699999999999363</v>
      </c>
      <c r="I40" s="35">
        <v>7.4688780299619282</v>
      </c>
      <c r="J40" s="35">
        <v>8.7513513246674961</v>
      </c>
      <c r="K40" s="35">
        <v>4.4595905136260967</v>
      </c>
    </row>
    <row r="41" spans="1:11" x14ac:dyDescent="0.25">
      <c r="A41" s="34" t="s">
        <v>122</v>
      </c>
      <c r="B41" s="35">
        <v>2.9021835424484692</v>
      </c>
      <c r="C41" s="35">
        <v>6.4045132570393264</v>
      </c>
      <c r="D41" s="35">
        <v>4.2594525558941001</v>
      </c>
      <c r="E41" s="35">
        <v>5.8863777655181195</v>
      </c>
      <c r="F41" s="35">
        <v>8.7796364941529674</v>
      </c>
      <c r="G41" s="35">
        <v>7.93534248987811</v>
      </c>
      <c r="H41" s="35">
        <v>2.7221592626144968</v>
      </c>
      <c r="I41" s="35">
        <v>-1.0066031968605387</v>
      </c>
      <c r="J41" s="35">
        <v>4.6798793196568766</v>
      </c>
      <c r="K41" s="35">
        <v>4.1639594227403904</v>
      </c>
    </row>
    <row r="42" spans="1:11" x14ac:dyDescent="0.25">
      <c r="A42" s="34" t="s">
        <v>123</v>
      </c>
      <c r="B42" s="35">
        <v>-1.4308081534619674</v>
      </c>
      <c r="C42" s="35">
        <v>-1.5553646630092999</v>
      </c>
      <c r="D42" s="35">
        <v>1.7938551529994413</v>
      </c>
      <c r="E42" s="35">
        <v>1.2559679586913859</v>
      </c>
      <c r="F42" s="35">
        <v>0.68397070857351139</v>
      </c>
      <c r="G42" s="35">
        <v>1.7146717318042874</v>
      </c>
      <c r="H42" s="35">
        <v>2.3300000000000267</v>
      </c>
      <c r="I42" s="35">
        <v>3.7999999999999829</v>
      </c>
      <c r="J42" s="35">
        <v>2.4000000000000057</v>
      </c>
      <c r="K42" s="35">
        <v>-4.7000000000000028</v>
      </c>
    </row>
    <row r="43" spans="1:11" x14ac:dyDescent="0.25">
      <c r="A43" s="34" t="s">
        <v>124</v>
      </c>
      <c r="B43" s="35">
        <v>4.8782657070038482</v>
      </c>
      <c r="C43" s="35">
        <v>5.3710676294592048</v>
      </c>
      <c r="D43" s="35">
        <v>4.1284372369810427</v>
      </c>
      <c r="E43" s="35">
        <v>4.2798058014878393</v>
      </c>
      <c r="F43" s="35">
        <v>4.9352396935837106</v>
      </c>
      <c r="G43" s="35">
        <v>5.0599293508875718</v>
      </c>
      <c r="H43" s="35">
        <v>2.1693086367329215</v>
      </c>
      <c r="I43" s="35">
        <v>-5.9910529001616766</v>
      </c>
      <c r="J43" s="35">
        <v>-1.1912742847277684</v>
      </c>
      <c r="K43" s="35">
        <v>-3.9469928944683375E-2</v>
      </c>
    </row>
    <row r="44" spans="1:11" x14ac:dyDescent="0.25">
      <c r="A44" s="34" t="s">
        <v>125</v>
      </c>
      <c r="B44" s="35">
        <v>1.4285908098059537</v>
      </c>
      <c r="C44" s="35">
        <v>3.7913645969878615</v>
      </c>
      <c r="D44" s="35">
        <v>5.7708788411847394</v>
      </c>
      <c r="E44" s="35">
        <v>11.201713077752643</v>
      </c>
      <c r="F44" s="35">
        <v>12.065806016878724</v>
      </c>
      <c r="G44" s="35">
        <v>7.2621369664795452</v>
      </c>
      <c r="H44" s="35">
        <v>4.1168280416466843</v>
      </c>
      <c r="I44" s="35">
        <v>1.4491167632234152</v>
      </c>
      <c r="J44" s="35">
        <v>2.0646358301691379</v>
      </c>
      <c r="K44" s="35"/>
    </row>
    <row r="45" spans="1:11" x14ac:dyDescent="0.25">
      <c r="A45" s="34" t="s">
        <v>126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</row>
    <row r="46" spans="1:11" x14ac:dyDescent="0.25">
      <c r="A46" s="34" t="s">
        <v>127</v>
      </c>
      <c r="B46" s="35">
        <v>2.0912362610640827</v>
      </c>
      <c r="C46" s="35">
        <v>1.9340701219512084</v>
      </c>
      <c r="D46" s="35">
        <v>4.2246938966258512</v>
      </c>
      <c r="E46" s="35">
        <v>3.9099632319971249</v>
      </c>
      <c r="F46" s="35">
        <v>4.125312850608438</v>
      </c>
      <c r="G46" s="35">
        <v>5.130542892664721</v>
      </c>
      <c r="H46" s="35">
        <v>3.6266162093976533</v>
      </c>
      <c r="I46" s="35">
        <v>-1.6661594643943971</v>
      </c>
      <c r="J46" s="35">
        <v>1.1400000000000148</v>
      </c>
      <c r="K46" s="35">
        <v>0.4760000000000133</v>
      </c>
    </row>
    <row r="47" spans="1:11" x14ac:dyDescent="0.25">
      <c r="A47" s="34" t="s">
        <v>128</v>
      </c>
      <c r="B47" s="35">
        <v>2.1493000549610315</v>
      </c>
      <c r="C47" s="35">
        <v>3.766174431970299</v>
      </c>
      <c r="D47" s="35">
        <v>4.7425908455932557</v>
      </c>
      <c r="E47" s="35">
        <v>6.7524507914647529</v>
      </c>
      <c r="F47" s="35">
        <v>7.0203808917426329</v>
      </c>
      <c r="G47" s="35">
        <v>5.7351307343885622</v>
      </c>
      <c r="H47" s="35">
        <v>3.0990016933862137</v>
      </c>
      <c r="I47" s="35">
        <v>-4.6952090366138748</v>
      </c>
      <c r="J47" s="35">
        <v>2.7390012921914035</v>
      </c>
      <c r="K47" s="35">
        <v>1.6548983383873406</v>
      </c>
    </row>
    <row r="48" spans="1:11" x14ac:dyDescent="0.25">
      <c r="A48" s="34" t="s">
        <v>129</v>
      </c>
      <c r="B48" s="35">
        <v>0.46584828023942748</v>
      </c>
      <c r="C48" s="35">
        <v>0.38383116330524558</v>
      </c>
      <c r="D48" s="35">
        <v>2.2964870435187663</v>
      </c>
      <c r="E48" s="35">
        <v>2.4451479240904916</v>
      </c>
      <c r="F48" s="35">
        <v>3.3947103944521757</v>
      </c>
      <c r="G48" s="35">
        <v>1.5832620857049591</v>
      </c>
      <c r="H48" s="35">
        <v>-0.78385222518653563</v>
      </c>
      <c r="I48" s="35">
        <v>-5.8337390578579829</v>
      </c>
      <c r="J48" s="35">
        <v>1.2956128804205918</v>
      </c>
      <c r="K48" s="35">
        <v>0.99746483384701889</v>
      </c>
    </row>
    <row r="49" spans="1:11" x14ac:dyDescent="0.25">
      <c r="A49" s="34" t="s">
        <v>130</v>
      </c>
      <c r="B49" s="35">
        <v>2.6185623979290398</v>
      </c>
      <c r="C49" s="35">
        <v>3.1999593275085374</v>
      </c>
      <c r="D49" s="35">
        <v>3.8264760878885369</v>
      </c>
      <c r="E49" s="35">
        <v>3.1696011560057968</v>
      </c>
      <c r="F49" s="35">
        <v>4.7998646826716111</v>
      </c>
      <c r="G49" s="35">
        <v>5.1000613873542164</v>
      </c>
      <c r="H49" s="35">
        <v>5.799962618569225</v>
      </c>
      <c r="I49" s="35">
        <v>4.9995031412514095</v>
      </c>
      <c r="J49" s="35"/>
      <c r="K49" s="35"/>
    </row>
    <row r="50" spans="1:11" x14ac:dyDescent="0.25">
      <c r="A50" s="34" t="s">
        <v>131</v>
      </c>
      <c r="B50" s="35">
        <v>-1.8076733704959764</v>
      </c>
      <c r="C50" s="35">
        <v>7.5793631521255804</v>
      </c>
      <c r="D50" s="35">
        <v>3.3152046259557437</v>
      </c>
      <c r="E50" s="35">
        <v>-0.42790406907707279</v>
      </c>
      <c r="F50" s="35">
        <v>4.6457695802464229</v>
      </c>
      <c r="G50" s="35">
        <v>3.8754621385760117</v>
      </c>
      <c r="H50" s="35">
        <v>7.7713143978093768</v>
      </c>
      <c r="I50" s="35">
        <v>-0.73713539723223676</v>
      </c>
      <c r="J50" s="35">
        <v>0.33470555718062656</v>
      </c>
      <c r="K50" s="35">
        <v>1.0641332228163947</v>
      </c>
    </row>
    <row r="51" spans="1:11" x14ac:dyDescent="0.25">
      <c r="A51" s="34" t="s">
        <v>132</v>
      </c>
      <c r="B51" s="35">
        <v>5.7882073121047881</v>
      </c>
      <c r="C51" s="35">
        <v>-0.25335880545094369</v>
      </c>
      <c r="D51" s="35">
        <v>1.3119582173960964</v>
      </c>
      <c r="E51" s="35">
        <v>9.2627500720284104</v>
      </c>
      <c r="F51" s="35">
        <v>10.671154846398395</v>
      </c>
      <c r="G51" s="35">
        <v>8.4746247782874917</v>
      </c>
      <c r="H51" s="35">
        <v>5.2556494440910768</v>
      </c>
      <c r="I51" s="35">
        <v>3.4540544588961097</v>
      </c>
      <c r="J51" s="35">
        <v>7.7512208664013684</v>
      </c>
      <c r="K51" s="35">
        <v>4.4829146314041282</v>
      </c>
    </row>
    <row r="52" spans="1:11" x14ac:dyDescent="0.25">
      <c r="A52" s="34" t="s">
        <v>133</v>
      </c>
      <c r="B52" s="35">
        <v>5.1115586272640741</v>
      </c>
      <c r="C52" s="35">
        <v>3.2735205071737141</v>
      </c>
      <c r="D52" s="35">
        <v>8.8239723776301275</v>
      </c>
      <c r="E52" s="35">
        <v>5.7437507042124309</v>
      </c>
      <c r="F52" s="35">
        <v>4.7515030811410526</v>
      </c>
      <c r="G52" s="35">
        <v>2.0376984364586406</v>
      </c>
      <c r="H52" s="35">
        <v>7.2416828587216457</v>
      </c>
      <c r="I52" s="35">
        <v>0.36186846897132341</v>
      </c>
      <c r="J52" s="35">
        <v>3.5816024864575127</v>
      </c>
      <c r="K52" s="35">
        <v>4.7999999999999829</v>
      </c>
    </row>
    <row r="53" spans="1:11" x14ac:dyDescent="0.25">
      <c r="A53" s="34" t="s">
        <v>134</v>
      </c>
      <c r="B53" s="35">
        <v>2.3704890878679379</v>
      </c>
      <c r="C53" s="35">
        <v>3.1935176980481259</v>
      </c>
      <c r="D53" s="35">
        <v>4.0920716112558608</v>
      </c>
      <c r="E53" s="35">
        <v>4.4717444717444721</v>
      </c>
      <c r="F53" s="35">
        <v>6.8438381937911572</v>
      </c>
      <c r="G53" s="35">
        <v>7.0878274268104917</v>
      </c>
      <c r="H53" s="35">
        <v>7.156283566058022</v>
      </c>
      <c r="I53" s="35">
        <v>4.6861295576995161</v>
      </c>
      <c r="J53" s="35">
        <v>5.1466187911430268</v>
      </c>
      <c r="K53" s="35">
        <v>1.7999999999999972</v>
      </c>
    </row>
    <row r="54" spans="1:11" x14ac:dyDescent="0.25">
      <c r="A54" s="34" t="s">
        <v>135</v>
      </c>
      <c r="B54" s="35">
        <v>2.3401877735323069</v>
      </c>
      <c r="C54" s="35">
        <v>2.3000382701875139</v>
      </c>
      <c r="D54" s="35">
        <v>1.8505355829062466</v>
      </c>
      <c r="E54" s="35">
        <v>3.5628145010223164</v>
      </c>
      <c r="F54" s="35">
        <v>3.9119486445907654</v>
      </c>
      <c r="G54" s="35">
        <v>3.8397651770274024</v>
      </c>
      <c r="H54" s="35">
        <v>1.2742273011142657</v>
      </c>
      <c r="I54" s="35">
        <v>-3.1330462816712412</v>
      </c>
      <c r="J54" s="35">
        <v>1.364783667269748</v>
      </c>
      <c r="K54" s="35">
        <v>1.4709122961657215</v>
      </c>
    </row>
    <row r="55" spans="1:11" x14ac:dyDescent="0.25">
      <c r="A55" s="34" t="s">
        <v>136</v>
      </c>
      <c r="B55" s="35">
        <v>19.462834032620563</v>
      </c>
      <c r="C55" s="35">
        <v>13.955250320053821</v>
      </c>
      <c r="D55" s="35">
        <v>37.998726854926929</v>
      </c>
      <c r="E55" s="35">
        <v>9.7487275997870881</v>
      </c>
      <c r="F55" s="35">
        <v>1.2597472034871089</v>
      </c>
      <c r="G55" s="35">
        <v>21.442477057644922</v>
      </c>
      <c r="H55" s="35">
        <v>10.677272589935399</v>
      </c>
      <c r="I55" s="35">
        <v>5.7344174350913306</v>
      </c>
      <c r="J55" s="35">
        <v>-0.7545278135651472</v>
      </c>
      <c r="K55" s="35">
        <v>7.0935989332625553</v>
      </c>
    </row>
    <row r="56" spans="1:11" x14ac:dyDescent="0.25">
      <c r="A56" s="34" t="s">
        <v>137</v>
      </c>
      <c r="B56" s="35">
        <v>3.0054286506357499</v>
      </c>
      <c r="C56" s="35">
        <v>-2.6555153642173934</v>
      </c>
      <c r="D56" s="35">
        <v>1.4567035338548777</v>
      </c>
      <c r="E56" s="35">
        <v>2.5658069662323868</v>
      </c>
      <c r="F56" s="35">
        <v>-0.95917044718081002</v>
      </c>
      <c r="G56" s="35">
        <v>1.4265148540767001</v>
      </c>
      <c r="H56" s="35">
        <v>-9.7935483870967772</v>
      </c>
      <c r="I56" s="35">
        <v>3.8764125303962373</v>
      </c>
      <c r="J56" s="35">
        <v>2.2032497934453232</v>
      </c>
      <c r="K56" s="35">
        <v>8.717326866073833</v>
      </c>
    </row>
    <row r="57" spans="1:11" x14ac:dyDescent="0.25">
      <c r="A57" s="34" t="s">
        <v>138</v>
      </c>
      <c r="B57" s="35">
        <v>6.5604285341973139</v>
      </c>
      <c r="C57" s="35">
        <v>7.765386712542437</v>
      </c>
      <c r="D57" s="35">
        <v>6.3428369630092334</v>
      </c>
      <c r="E57" s="35">
        <v>8.8534966272991937</v>
      </c>
      <c r="F57" s="35">
        <v>10.097343302236837</v>
      </c>
      <c r="G57" s="35">
        <v>7.4922039033391741</v>
      </c>
      <c r="H57" s="35">
        <v>-3.6706912552119064</v>
      </c>
      <c r="I57" s="35">
        <v>-14.257872754042907</v>
      </c>
      <c r="J57" s="35">
        <v>2.2635247378858736</v>
      </c>
      <c r="K57" s="35">
        <v>7.6356327235129129</v>
      </c>
    </row>
    <row r="58" spans="1:11" x14ac:dyDescent="0.25">
      <c r="A58" s="34" t="s">
        <v>139</v>
      </c>
      <c r="B58" s="35">
        <v>1.5147165192016701</v>
      </c>
      <c r="C58" s="35">
        <v>-2.1610824817539651</v>
      </c>
      <c r="D58" s="35">
        <v>13.572361295709527</v>
      </c>
      <c r="E58" s="35">
        <v>11.818844423123181</v>
      </c>
      <c r="F58" s="35">
        <v>10.834629396112177</v>
      </c>
      <c r="G58" s="35">
        <v>11.456015349090933</v>
      </c>
      <c r="H58" s="35">
        <v>10.78855411210742</v>
      </c>
      <c r="I58" s="35">
        <v>8.80248654327292</v>
      </c>
      <c r="J58" s="35">
        <v>9.9373453188465959</v>
      </c>
      <c r="K58" s="35">
        <v>7.2990409434626287</v>
      </c>
    </row>
    <row r="59" spans="1:11" x14ac:dyDescent="0.25">
      <c r="A59" s="34" t="s">
        <v>140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</row>
    <row r="60" spans="1:11" x14ac:dyDescent="0.25">
      <c r="A60" s="34" t="s">
        <v>141</v>
      </c>
      <c r="B60" s="35">
        <v>3.2000000000000739</v>
      </c>
      <c r="C60" s="35">
        <v>1.0000000000000426</v>
      </c>
      <c r="D60" s="35">
        <v>5.2999999999999545</v>
      </c>
      <c r="E60" s="35">
        <v>0.70000000000003126</v>
      </c>
      <c r="F60" s="35">
        <v>1.8439356008965575</v>
      </c>
      <c r="G60" s="35">
        <v>-0.85082246151995378</v>
      </c>
      <c r="H60" s="35">
        <v>1.0325210295120115</v>
      </c>
      <c r="I60" s="35">
        <v>-1.2723675712845761</v>
      </c>
      <c r="J60" s="35">
        <v>-0.20000000000000284</v>
      </c>
      <c r="K60" s="35">
        <v>2.0000000000000284</v>
      </c>
    </row>
    <row r="61" spans="1:11" x14ac:dyDescent="0.25">
      <c r="A61" s="34" t="s">
        <v>142</v>
      </c>
      <c r="B61" s="35">
        <v>1.834129601964321</v>
      </c>
      <c r="C61" s="35">
        <v>2.0124333667406802</v>
      </c>
      <c r="D61" s="35">
        <v>4.1248709642972159</v>
      </c>
      <c r="E61" s="35">
        <v>2.9160598664013548</v>
      </c>
      <c r="F61" s="35">
        <v>4.4105923307910899</v>
      </c>
      <c r="G61" s="35">
        <v>5.3352252120409958</v>
      </c>
      <c r="H61" s="35">
        <v>0.29357044482567574</v>
      </c>
      <c r="I61" s="35">
        <v>-8.3543129720418818</v>
      </c>
      <c r="J61" s="35">
        <v>3.7315247464890149</v>
      </c>
      <c r="K61" s="35">
        <v>2.8547715739256461</v>
      </c>
    </row>
    <row r="62" spans="1:11" x14ac:dyDescent="0.25">
      <c r="A62" s="34" t="s">
        <v>143</v>
      </c>
      <c r="B62" s="35">
        <v>0.92887355278439543</v>
      </c>
      <c r="C62" s="35">
        <v>0.89950440962631717</v>
      </c>
      <c r="D62" s="35">
        <v>2.5447354489556631</v>
      </c>
      <c r="E62" s="35">
        <v>1.8264867763734287</v>
      </c>
      <c r="F62" s="35">
        <v>2.4669057365718174</v>
      </c>
      <c r="G62" s="35">
        <v>2.285414597323296</v>
      </c>
      <c r="H62" s="35">
        <v>-8.0667606368265865E-2</v>
      </c>
      <c r="I62" s="35">
        <v>-3.1470513838416707</v>
      </c>
      <c r="J62" s="35">
        <v>1.6630938314077213</v>
      </c>
      <c r="K62" s="35">
        <v>1.6977265713634608</v>
      </c>
    </row>
    <row r="63" spans="1:11" x14ac:dyDescent="0.25">
      <c r="A63" s="34" t="s">
        <v>144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</row>
    <row r="64" spans="1:11" x14ac:dyDescent="0.25">
      <c r="A64" s="34" t="s">
        <v>145</v>
      </c>
      <c r="B64" s="35">
        <v>-0.2671542553191415</v>
      </c>
      <c r="C64" s="35">
        <v>2.4751921834656088</v>
      </c>
      <c r="D64" s="35">
        <v>1.3460156004457104</v>
      </c>
      <c r="E64" s="35">
        <v>3.0215958567993368</v>
      </c>
      <c r="F64" s="35">
        <v>1.1811876896402111</v>
      </c>
      <c r="G64" s="35">
        <v>5.553353886595815</v>
      </c>
      <c r="H64" s="35">
        <v>2.3234507246998817</v>
      </c>
      <c r="I64" s="35">
        <v>-1.4061178183029455</v>
      </c>
      <c r="J64" s="35">
        <v>6.605103138962761</v>
      </c>
      <c r="K64" s="35">
        <v>4.8134674941740911</v>
      </c>
    </row>
    <row r="65" spans="1:11" x14ac:dyDescent="0.25">
      <c r="A65" s="34" t="s">
        <v>146</v>
      </c>
      <c r="B65" s="35">
        <v>-3.2500003784546152</v>
      </c>
      <c r="C65" s="35">
        <v>6.8699999999999335</v>
      </c>
      <c r="D65" s="35">
        <v>7.0500000000001393</v>
      </c>
      <c r="E65" s="35">
        <v>0.26477322268829084</v>
      </c>
      <c r="F65" s="35">
        <v>3.3453836001606732</v>
      </c>
      <c r="G65" s="35">
        <v>6.0022209883398006</v>
      </c>
      <c r="H65" s="35">
        <v>6.3013985647687463</v>
      </c>
      <c r="I65" s="35">
        <v>6.6522124765940589</v>
      </c>
      <c r="J65" s="35">
        <v>6.1171687303640709</v>
      </c>
      <c r="K65" s="35">
        <v>4.972135144548929</v>
      </c>
    </row>
    <row r="66" spans="1:11" x14ac:dyDescent="0.25">
      <c r="A66" s="34" t="s">
        <v>147</v>
      </c>
      <c r="B66" s="35">
        <v>5.4738393934931793</v>
      </c>
      <c r="C66" s="35">
        <v>11.058101011805022</v>
      </c>
      <c r="D66" s="35">
        <v>5.8573302375755247</v>
      </c>
      <c r="E66" s="35">
        <v>9.5996405750814944</v>
      </c>
      <c r="F66" s="35">
        <v>9.3832766123952354</v>
      </c>
      <c r="G66" s="35">
        <v>12.344000000000051</v>
      </c>
      <c r="H66" s="35">
        <v>2.3140470959435788</v>
      </c>
      <c r="I66" s="35">
        <v>-3.7757739611085697</v>
      </c>
      <c r="J66" s="35">
        <v>6.2530275808476858</v>
      </c>
      <c r="K66" s="35">
        <v>6.9534997141742991</v>
      </c>
    </row>
    <row r="67" spans="1:11" x14ac:dyDescent="0.25">
      <c r="A67" s="34" t="s">
        <v>148</v>
      </c>
      <c r="B67" s="35">
        <v>1.0148163182478243E-2</v>
      </c>
      <c r="C67" s="35">
        <v>-0.37544393708778045</v>
      </c>
      <c r="D67" s="35">
        <v>1.1611326135669202</v>
      </c>
      <c r="E67" s="35">
        <v>0.68465565847763799</v>
      </c>
      <c r="F67" s="35">
        <v>3.6999999999999886</v>
      </c>
      <c r="G67" s="35">
        <v>3.2690453230472656</v>
      </c>
      <c r="H67" s="35">
        <v>1.0832010458492931</v>
      </c>
      <c r="I67" s="35">
        <v>-5.1270207852194005</v>
      </c>
      <c r="J67" s="35">
        <v>3.6903602726387561</v>
      </c>
      <c r="K67" s="35">
        <v>2.9955864400413219</v>
      </c>
    </row>
    <row r="68" spans="1:11" x14ac:dyDescent="0.25">
      <c r="A68" s="34" t="s">
        <v>149</v>
      </c>
      <c r="B68" s="35">
        <v>4.5000000000004832</v>
      </c>
      <c r="C68" s="35">
        <v>5.1999999999999886</v>
      </c>
      <c r="D68" s="35">
        <v>5.599999999999298</v>
      </c>
      <c r="E68" s="35">
        <v>5.9000038481341903</v>
      </c>
      <c r="F68" s="35">
        <v>6.4000000000001194</v>
      </c>
      <c r="G68" s="35">
        <v>6.4597355801359129</v>
      </c>
      <c r="H68" s="35">
        <v>8.4305040826779987</v>
      </c>
      <c r="I68" s="35">
        <v>3.9914725762899366</v>
      </c>
      <c r="J68" s="35">
        <v>8.0072571286221148</v>
      </c>
      <c r="K68" s="35">
        <v>14.390565726538</v>
      </c>
    </row>
    <row r="69" spans="1:11" x14ac:dyDescent="0.25">
      <c r="A69" s="34" t="s">
        <v>150</v>
      </c>
      <c r="B69" s="35">
        <v>3.4391483666087908</v>
      </c>
      <c r="C69" s="35">
        <v>5.9433757897054136</v>
      </c>
      <c r="D69" s="35">
        <v>4.3676319728318305</v>
      </c>
      <c r="E69" s="35">
        <v>2.2803436885354671</v>
      </c>
      <c r="F69" s="35">
        <v>5.5429582554998689</v>
      </c>
      <c r="G69" s="35">
        <v>2.9961930965918526</v>
      </c>
      <c r="H69" s="35">
        <v>-0.15686466374758368</v>
      </c>
      <c r="I69" s="35">
        <v>-3.2506095144234735</v>
      </c>
      <c r="J69" s="35">
        <v>-3.516718194618889</v>
      </c>
      <c r="K69" s="35">
        <v>-6.9072413038836089</v>
      </c>
    </row>
    <row r="70" spans="1:11" x14ac:dyDescent="0.25">
      <c r="A70" s="34" t="s">
        <v>151</v>
      </c>
      <c r="B70" s="35">
        <v>-0.97117794486220532</v>
      </c>
      <c r="C70" s="35">
        <v>-0.37962670041119395</v>
      </c>
      <c r="D70" s="35">
        <v>2.6675134963479934</v>
      </c>
      <c r="E70" s="35">
        <v>1.9795855242808358</v>
      </c>
      <c r="F70" s="35">
        <v>4.4689808917198519</v>
      </c>
      <c r="G70" s="35">
        <v>5.5130597792210807</v>
      </c>
      <c r="H70" s="35">
        <v>0.34590908428646117</v>
      </c>
      <c r="I70" s="35">
        <v>-5.4119862937393606</v>
      </c>
      <c r="J70" s="35"/>
      <c r="K70" s="35"/>
    </row>
    <row r="71" spans="1:11" x14ac:dyDescent="0.25">
      <c r="A71" s="34" t="s">
        <v>152</v>
      </c>
      <c r="B71" s="35">
        <v>2.141747257589472</v>
      </c>
      <c r="C71" s="35">
        <v>8.4441164784015541</v>
      </c>
      <c r="D71" s="35">
        <v>-6.4717397904169758</v>
      </c>
      <c r="E71" s="35">
        <v>12.039265286934324</v>
      </c>
      <c r="F71" s="35">
        <v>-1.9291287451172394</v>
      </c>
      <c r="G71" s="35">
        <v>6.2841777456561942</v>
      </c>
      <c r="H71" s="35">
        <v>1.68678218311112</v>
      </c>
      <c r="I71" s="35">
        <v>-5.6796226132882595</v>
      </c>
      <c r="J71" s="35">
        <v>-1.2682867056960703</v>
      </c>
      <c r="K71" s="35">
        <v>1.1123450937320598</v>
      </c>
    </row>
    <row r="72" spans="1:11" x14ac:dyDescent="0.25">
      <c r="A72" s="34" t="s">
        <v>153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</row>
    <row r="73" spans="1:11" x14ac:dyDescent="0.25">
      <c r="A73" s="34" t="s">
        <v>154</v>
      </c>
      <c r="B73" s="35">
        <v>3.866638363072525</v>
      </c>
      <c r="C73" s="35">
        <v>2.530837955232812</v>
      </c>
      <c r="D73" s="35">
        <v>3.1520305127951076</v>
      </c>
      <c r="E73" s="35">
        <v>3.2601626922633926</v>
      </c>
      <c r="F73" s="35">
        <v>5.3797939084223998</v>
      </c>
      <c r="G73" s="35">
        <v>6.3040116385956395</v>
      </c>
      <c r="H73" s="35">
        <v>3.2810953118566459</v>
      </c>
      <c r="I73" s="35">
        <v>0.52603775423818888</v>
      </c>
      <c r="J73" s="35">
        <v>2.9099642307549516</v>
      </c>
      <c r="K73" s="35">
        <v>3.868259097990844</v>
      </c>
    </row>
    <row r="74" spans="1:11" x14ac:dyDescent="0.25">
      <c r="A74" s="34" t="s">
        <v>155</v>
      </c>
      <c r="B74" s="35">
        <v>3.7689687704878452</v>
      </c>
      <c r="C74" s="35">
        <v>5.4180663851820299</v>
      </c>
      <c r="D74" s="35">
        <v>2.3388393509720942</v>
      </c>
      <c r="E74" s="35">
        <v>37.756262449553645</v>
      </c>
      <c r="F74" s="35">
        <v>2.4966439602378614</v>
      </c>
      <c r="G74" s="35">
        <v>1.7576996607995454</v>
      </c>
      <c r="H74" s="35">
        <v>4.9369616610954665</v>
      </c>
      <c r="I74" s="35">
        <v>-0.28015286133509676</v>
      </c>
      <c r="J74" s="35">
        <v>1.9362110086264153</v>
      </c>
      <c r="K74" s="35">
        <v>3.5862130861252126</v>
      </c>
    </row>
    <row r="75" spans="1:11" x14ac:dyDescent="0.25">
      <c r="A75" s="34" t="s">
        <v>156</v>
      </c>
      <c r="B75" s="35">
        <v>-7.0999999999997385</v>
      </c>
      <c r="C75" s="35">
        <v>-0.62929199773597588</v>
      </c>
      <c r="D75" s="35">
        <v>2.2170337396133277</v>
      </c>
      <c r="E75" s="35">
        <v>3.4633457020844673</v>
      </c>
      <c r="F75" s="35">
        <v>2.1363704534127237</v>
      </c>
      <c r="G75" s="35">
        <v>3.2021543836789448</v>
      </c>
      <c r="H75" s="35">
        <v>3.2215707261001256</v>
      </c>
      <c r="I75" s="35">
        <v>2.9957425579243591</v>
      </c>
      <c r="J75" s="35">
        <v>3.4725235854063499</v>
      </c>
      <c r="K75" s="35">
        <v>5.2999999999999972</v>
      </c>
    </row>
    <row r="76" spans="1:11" x14ac:dyDescent="0.25">
      <c r="A76" s="34" t="s">
        <v>157</v>
      </c>
      <c r="B76" s="35">
        <v>1.0510007717824834</v>
      </c>
      <c r="C76" s="35">
        <v>-1.005255282124395</v>
      </c>
      <c r="D76" s="35">
        <v>3.2939247920421337</v>
      </c>
      <c r="E76" s="35">
        <v>-1.9569111312872565</v>
      </c>
      <c r="F76" s="35">
        <v>5.129609346476812</v>
      </c>
      <c r="G76" s="35">
        <v>7.0203134510042702</v>
      </c>
      <c r="H76" s="35">
        <v>1.976647057778095</v>
      </c>
      <c r="I76" s="35">
        <v>3.318624170431093</v>
      </c>
      <c r="J76" s="35">
        <v>4.370869417071205</v>
      </c>
      <c r="K76" s="35"/>
    </row>
    <row r="77" spans="1:11" x14ac:dyDescent="0.25">
      <c r="A77" s="34" t="s">
        <v>158</v>
      </c>
      <c r="B77" s="35">
        <v>-0.2538266287208728</v>
      </c>
      <c r="C77" s="35">
        <v>0.36243059839604541</v>
      </c>
      <c r="D77" s="35">
        <v>-3.5190165194006795</v>
      </c>
      <c r="E77" s="35">
        <v>1.7997929441745555</v>
      </c>
      <c r="F77" s="35">
        <v>2.2529922553391231</v>
      </c>
      <c r="G77" s="35">
        <v>3.3432790146125058</v>
      </c>
      <c r="H77" s="35">
        <v>0.84394432928634444</v>
      </c>
      <c r="I77" s="35">
        <v>2.8776978417266292</v>
      </c>
      <c r="J77" s="35">
        <v>-5.4160125588696957</v>
      </c>
      <c r="K77" s="35">
        <v>5.5903432666918036</v>
      </c>
    </row>
    <row r="78" spans="1:11" x14ac:dyDescent="0.25">
      <c r="A78" s="34" t="s">
        <v>159</v>
      </c>
      <c r="B78" s="35">
        <v>3.7543488771454463</v>
      </c>
      <c r="C78" s="35">
        <v>4.5470360462678485</v>
      </c>
      <c r="D78" s="35">
        <v>6.2323220905173997</v>
      </c>
      <c r="E78" s="35">
        <v>6.0508796552479964</v>
      </c>
      <c r="F78" s="35">
        <v>6.5669075052069843</v>
      </c>
      <c r="G78" s="35">
        <v>6.1883595801436115</v>
      </c>
      <c r="H78" s="35">
        <v>4.2316135119689022</v>
      </c>
      <c r="I78" s="35">
        <v>-2.1304292910151048</v>
      </c>
      <c r="J78" s="35">
        <v>2.7732550051898812</v>
      </c>
      <c r="K78" s="35">
        <v>3.399999999999892</v>
      </c>
    </row>
    <row r="79" spans="1:11" x14ac:dyDescent="0.25">
      <c r="A79" s="34" t="s">
        <v>160</v>
      </c>
      <c r="B79" s="35">
        <v>1.8409850151194291</v>
      </c>
      <c r="C79" s="35">
        <v>3.0060136997297491</v>
      </c>
      <c r="D79" s="35">
        <v>8.4666113585185627</v>
      </c>
      <c r="E79" s="35">
        <v>7.0821031518839135</v>
      </c>
      <c r="F79" s="35">
        <v>7.0197754426672958</v>
      </c>
      <c r="G79" s="35">
        <v>6.3893342389086172</v>
      </c>
      <c r="H79" s="35">
        <v>2.3063154198780751</v>
      </c>
      <c r="I79" s="35">
        <v>-2.6605242568388121</v>
      </c>
      <c r="J79" s="35">
        <v>6.970071292875275</v>
      </c>
      <c r="K79" s="35">
        <v>5.1629625233159686</v>
      </c>
    </row>
    <row r="80" spans="1:11" x14ac:dyDescent="0.25">
      <c r="A80" s="34" t="s">
        <v>161</v>
      </c>
      <c r="B80" s="35">
        <v>4.5061082907207606</v>
      </c>
      <c r="C80" s="35">
        <v>3.8504236272104038</v>
      </c>
      <c r="D80" s="35">
        <v>4.797186113898519</v>
      </c>
      <c r="E80" s="35">
        <v>3.9644340014615409</v>
      </c>
      <c r="F80" s="35">
        <v>3.897161281831103</v>
      </c>
      <c r="G80" s="35">
        <v>0.11469915546481957</v>
      </c>
      <c r="H80" s="35">
        <v>0.89415160072240951</v>
      </c>
      <c r="I80" s="35">
        <v>-6.7986245128181508</v>
      </c>
      <c r="J80" s="35">
        <v>1.2581528755234643</v>
      </c>
      <c r="K80" s="35">
        <v>1.6917672655928868</v>
      </c>
    </row>
    <row r="81" spans="1:11" x14ac:dyDescent="0.25">
      <c r="A81" s="34" t="s">
        <v>162</v>
      </c>
      <c r="B81" s="35">
        <v>0.13896028779474534</v>
      </c>
      <c r="C81" s="35">
        <v>2.4344129074838321</v>
      </c>
      <c r="D81" s="35">
        <v>7.8358008870482081</v>
      </c>
      <c r="E81" s="35">
        <v>7.2299809597209617</v>
      </c>
      <c r="F81" s="35">
        <v>4.7089707823356122</v>
      </c>
      <c r="G81" s="35">
        <v>5.9850002090955172</v>
      </c>
      <c r="H81" s="35">
        <v>1.2695454525205605</v>
      </c>
      <c r="I81" s="35">
        <v>-6.8071332849596615</v>
      </c>
      <c r="J81" s="35">
        <v>-4.0238459508168489</v>
      </c>
      <c r="K81" s="35">
        <v>3.0512190108357373</v>
      </c>
    </row>
    <row r="82" spans="1:11" x14ac:dyDescent="0.25">
      <c r="A82" s="34" t="s">
        <v>163</v>
      </c>
      <c r="B82" s="35">
        <v>3.9075339695384059</v>
      </c>
      <c r="C82" s="35">
        <v>7.9439946038176572</v>
      </c>
      <c r="D82" s="35">
        <v>7.8488011887357914</v>
      </c>
      <c r="E82" s="35">
        <v>9.284873368743348</v>
      </c>
      <c r="F82" s="35">
        <v>9.2639682731417992</v>
      </c>
      <c r="G82" s="35">
        <v>9.8013451671953504</v>
      </c>
      <c r="H82" s="35">
        <v>3.8909682948293494</v>
      </c>
      <c r="I82" s="35">
        <v>8.2382284012816172</v>
      </c>
      <c r="J82" s="35">
        <v>9.552864024548029</v>
      </c>
      <c r="K82" s="35">
        <v>6.8559315447552791</v>
      </c>
    </row>
    <row r="83" spans="1:11" x14ac:dyDescent="0.25">
      <c r="A83" s="34" t="s">
        <v>164</v>
      </c>
      <c r="B83" s="35">
        <v>4.4994753908568725</v>
      </c>
      <c r="C83" s="35">
        <v>4.7803691216757898</v>
      </c>
      <c r="D83" s="35">
        <v>5.0308739450178876</v>
      </c>
      <c r="E83" s="35">
        <v>5.692571303834626</v>
      </c>
      <c r="F83" s="35">
        <v>5.5009517852027159</v>
      </c>
      <c r="G83" s="35">
        <v>6.3450222445487867</v>
      </c>
      <c r="H83" s="35">
        <v>6.0137025026328246</v>
      </c>
      <c r="I83" s="35">
        <v>4.628874078065806</v>
      </c>
      <c r="J83" s="35">
        <v>6.1953585350070597</v>
      </c>
      <c r="K83" s="35">
        <v>6.4569792867557112</v>
      </c>
    </row>
    <row r="84" spans="1:11" x14ac:dyDescent="0.25">
      <c r="A84" s="34" t="s">
        <v>165</v>
      </c>
      <c r="B84" s="35">
        <v>7.5155981583000369</v>
      </c>
      <c r="C84" s="35">
        <v>7.1146812167756508</v>
      </c>
      <c r="D84" s="35">
        <v>5.0840515138693547</v>
      </c>
      <c r="E84" s="35">
        <v>4.6234054024643143</v>
      </c>
      <c r="F84" s="35">
        <v>5.8939360987925227</v>
      </c>
      <c r="G84" s="35">
        <v>7.8247883186259344</v>
      </c>
      <c r="H84" s="35">
        <v>2.2999999999999972</v>
      </c>
      <c r="I84" s="35">
        <v>1.7999999999999972</v>
      </c>
      <c r="J84" s="35"/>
      <c r="K84" s="35"/>
    </row>
    <row r="85" spans="1:11" x14ac:dyDescent="0.25">
      <c r="A85" s="34" t="s">
        <v>166</v>
      </c>
      <c r="B85" s="35">
        <v>-7.7999999999999829</v>
      </c>
      <c r="C85" s="35">
        <v>-41.300000000000004</v>
      </c>
      <c r="D85" s="35">
        <v>46.5</v>
      </c>
      <c r="E85" s="35">
        <v>-0.69999957868216711</v>
      </c>
      <c r="F85" s="35">
        <v>6.1999999999998892</v>
      </c>
      <c r="G85" s="35">
        <v>1.5000000000001279</v>
      </c>
      <c r="H85" s="35">
        <v>9.4999999999998153</v>
      </c>
      <c r="I85" s="35">
        <v>4.2000000000001165</v>
      </c>
      <c r="J85" s="35">
        <v>0.84430000000000405</v>
      </c>
      <c r="K85" s="35">
        <v>9.9030768399764213</v>
      </c>
    </row>
    <row r="86" spans="1:11" x14ac:dyDescent="0.25">
      <c r="A86" s="34" t="s">
        <v>167</v>
      </c>
      <c r="B86" s="35">
        <v>5.8730917330265271</v>
      </c>
      <c r="C86" s="35">
        <v>4.159480840121816</v>
      </c>
      <c r="D86" s="35">
        <v>4.5077398344020736</v>
      </c>
      <c r="E86" s="35">
        <v>5.3396137253719331</v>
      </c>
      <c r="F86" s="35">
        <v>5.3117156371818623</v>
      </c>
      <c r="G86" s="35">
        <v>5.182313889797328</v>
      </c>
      <c r="H86" s="35">
        <v>-2.9720865561866816</v>
      </c>
      <c r="I86" s="35">
        <v>-6.9945172602383536</v>
      </c>
      <c r="J86" s="35">
        <v>-0.42935238692344058</v>
      </c>
      <c r="K86" s="35">
        <v>-0.70000000000001705</v>
      </c>
    </row>
    <row r="87" spans="1:11" x14ac:dyDescent="0.25">
      <c r="A87" s="34" t="s">
        <v>168</v>
      </c>
      <c r="B87" s="35">
        <v>5.8689748840424585</v>
      </c>
      <c r="C87" s="35">
        <v>6.3277788827336963</v>
      </c>
      <c r="D87" s="35">
        <v>5.2000000000000028</v>
      </c>
      <c r="E87" s="35">
        <v>5.8999999999999915</v>
      </c>
      <c r="F87" s="35">
        <v>7.6999999999999886</v>
      </c>
      <c r="G87" s="35">
        <v>7.5</v>
      </c>
      <c r="H87" s="35"/>
      <c r="I87" s="35"/>
      <c r="J87" s="35"/>
      <c r="K87" s="35"/>
    </row>
    <row r="88" spans="1:11" x14ac:dyDescent="0.25">
      <c r="A88" s="34" t="s">
        <v>169</v>
      </c>
      <c r="B88" s="35">
        <v>-0.57553425315379059</v>
      </c>
      <c r="C88" s="35">
        <v>1.5121847912107285</v>
      </c>
      <c r="D88" s="35">
        <v>4.8443178865151424</v>
      </c>
      <c r="E88" s="35">
        <v>4.9404351506794342</v>
      </c>
      <c r="F88" s="35">
        <v>5.5942276313228945</v>
      </c>
      <c r="G88" s="35">
        <v>5.4968007787764606</v>
      </c>
      <c r="H88" s="35">
        <v>4.0282916603209031</v>
      </c>
      <c r="I88" s="35">
        <v>0.83706870938988232</v>
      </c>
      <c r="J88" s="35">
        <v>4.8459253375921207</v>
      </c>
      <c r="K88" s="35">
        <v>4.7066633722240567</v>
      </c>
    </row>
    <row r="89" spans="1:11" x14ac:dyDescent="0.25">
      <c r="A89" s="34" t="s">
        <v>170</v>
      </c>
      <c r="B89" s="35">
        <v>0.4514362528101401</v>
      </c>
      <c r="C89" s="35">
        <v>-4.6578300539977135E-2</v>
      </c>
      <c r="D89" s="35">
        <v>1.7306652776939586</v>
      </c>
      <c r="E89" s="35">
        <v>0.93126713606714873</v>
      </c>
      <c r="F89" s="35">
        <v>2.1989238036253909</v>
      </c>
      <c r="G89" s="35">
        <v>1.6830627398508398</v>
      </c>
      <c r="H89" s="35">
        <v>-1.1562314861735388</v>
      </c>
      <c r="I89" s="35">
        <v>-5.4944073152791475</v>
      </c>
      <c r="J89" s="35">
        <v>1.8044527511330557</v>
      </c>
      <c r="K89" s="35">
        <v>0.4310803213573422</v>
      </c>
    </row>
    <row r="90" spans="1:11" x14ac:dyDescent="0.25">
      <c r="A90" s="34" t="s">
        <v>171</v>
      </c>
      <c r="B90" s="35">
        <v>0.97040898171394474</v>
      </c>
      <c r="C90" s="35">
        <v>5.0325680065091802</v>
      </c>
      <c r="D90" s="35">
        <v>1.3927757727493457</v>
      </c>
      <c r="E90" s="35">
        <v>1.0296330591424123</v>
      </c>
      <c r="F90" s="35">
        <v>3.2000000000000028</v>
      </c>
      <c r="G90" s="35">
        <v>0.59999999999999432</v>
      </c>
      <c r="H90" s="35">
        <v>-1.6999999999999886</v>
      </c>
      <c r="I90" s="35">
        <v>-2.6000000000000085</v>
      </c>
      <c r="J90" s="35">
        <v>-0.59999999999999432</v>
      </c>
      <c r="K90" s="35">
        <v>1.2999999999999829</v>
      </c>
    </row>
    <row r="91" spans="1:11" x14ac:dyDescent="0.25">
      <c r="A91" s="34" t="s">
        <v>172</v>
      </c>
      <c r="B91" s="35">
        <v>0.28954845089059233</v>
      </c>
      <c r="C91" s="35">
        <v>1.6851117217730831</v>
      </c>
      <c r="D91" s="35">
        <v>2.3607301134662748</v>
      </c>
      <c r="E91" s="35">
        <v>1.3027281442792997</v>
      </c>
      <c r="F91" s="35">
        <v>1.6929042449114178</v>
      </c>
      <c r="G91" s="35">
        <v>2.1921862325030617</v>
      </c>
      <c r="H91" s="35">
        <v>-1.041636034431491</v>
      </c>
      <c r="I91" s="35">
        <v>-5.5269764886654826</v>
      </c>
      <c r="J91" s="35">
        <v>4.4351132502321633</v>
      </c>
      <c r="K91" s="35">
        <v>-0.69999995892229094</v>
      </c>
    </row>
    <row r="92" spans="1:11" x14ac:dyDescent="0.25">
      <c r="A92" s="34" t="s">
        <v>173</v>
      </c>
      <c r="B92" s="35">
        <v>5.7857957543907048</v>
      </c>
      <c r="C92" s="35">
        <v>4.1780748278726918</v>
      </c>
      <c r="D92" s="35">
        <v>8.5589511474549766</v>
      </c>
      <c r="E92" s="35">
        <v>8.1213075736559404</v>
      </c>
      <c r="F92" s="35">
        <v>8.1079108256980135</v>
      </c>
      <c r="G92" s="35">
        <v>8.1757183267323228</v>
      </c>
      <c r="H92" s="35">
        <v>7.2324086806296606</v>
      </c>
      <c r="I92" s="35">
        <v>5.4834453389354962</v>
      </c>
      <c r="J92" s="35">
        <v>2.3070557584777447</v>
      </c>
      <c r="K92" s="35">
        <v>2.5875033309954603</v>
      </c>
    </row>
    <row r="93" spans="1:11" x14ac:dyDescent="0.25">
      <c r="A93" s="34" t="s">
        <v>174</v>
      </c>
      <c r="B93" s="35">
        <v>9.8000000000000114</v>
      </c>
      <c r="C93" s="35">
        <v>9.2999999999999972</v>
      </c>
      <c r="D93" s="35">
        <v>9.5999999999999801</v>
      </c>
      <c r="E93" s="35">
        <v>9.7000000000000028</v>
      </c>
      <c r="F93" s="35">
        <v>10.700000000000003</v>
      </c>
      <c r="G93" s="35">
        <v>8.8999999999999915</v>
      </c>
      <c r="H93" s="35">
        <v>3.2999999999999972</v>
      </c>
      <c r="I93" s="35">
        <v>1.1999999999999744</v>
      </c>
      <c r="J93" s="35">
        <v>7.3000000000000398</v>
      </c>
      <c r="K93" s="35">
        <v>7.5000000000000142</v>
      </c>
    </row>
    <row r="94" spans="1:11" x14ac:dyDescent="0.25">
      <c r="A94" s="34" t="s">
        <v>175</v>
      </c>
      <c r="B94" s="35">
        <v>0.54685952827728102</v>
      </c>
      <c r="C94" s="35">
        <v>2.9324755456403295</v>
      </c>
      <c r="D94" s="35">
        <v>5.1042997786217086</v>
      </c>
      <c r="E94" s="35">
        <v>5.9066660778356521</v>
      </c>
      <c r="F94" s="35">
        <v>6.3306328079790291</v>
      </c>
      <c r="G94" s="35">
        <v>6.9932851529048321</v>
      </c>
      <c r="H94" s="35">
        <v>1.5279960563982797</v>
      </c>
      <c r="I94" s="35">
        <v>2.644782638166447</v>
      </c>
      <c r="J94" s="35">
        <v>5.5515718435542425</v>
      </c>
      <c r="K94" s="35">
        <v>4.5000000000000142</v>
      </c>
    </row>
    <row r="95" spans="1:11" x14ac:dyDescent="0.25">
      <c r="A95" s="34" t="s">
        <v>176</v>
      </c>
      <c r="B95" s="35">
        <v>6.1909987955451413</v>
      </c>
      <c r="C95" s="35">
        <v>4.5016550642264122</v>
      </c>
      <c r="D95" s="35">
        <v>0.91022005157456931</v>
      </c>
      <c r="E95" s="35">
        <v>0.30003592368763066</v>
      </c>
      <c r="F95" s="35">
        <v>1.899197132948018</v>
      </c>
      <c r="G95" s="35">
        <v>0.40727472043766966</v>
      </c>
      <c r="H95" s="35">
        <v>-1.0985451017986492</v>
      </c>
      <c r="I95" s="35">
        <v>-0.65325004022218991</v>
      </c>
      <c r="J95" s="35">
        <v>1.7999999999999972</v>
      </c>
      <c r="K95" s="35">
        <v>1.8000000000001819</v>
      </c>
    </row>
    <row r="96" spans="1:11" x14ac:dyDescent="0.25">
      <c r="A96" s="34" t="s">
        <v>177</v>
      </c>
      <c r="B96" s="35"/>
      <c r="C96" s="35"/>
      <c r="D96" s="35"/>
      <c r="E96" s="35"/>
      <c r="F96" s="35"/>
      <c r="G96" s="35"/>
      <c r="H96" s="35"/>
      <c r="I96" s="35"/>
      <c r="J96" s="35"/>
      <c r="K96" s="35"/>
    </row>
    <row r="97" spans="1:11" x14ac:dyDescent="0.25">
      <c r="A97" s="34" t="s">
        <v>178</v>
      </c>
      <c r="B97" s="35">
        <v>7.1500175152202416</v>
      </c>
      <c r="C97" s="35">
        <v>2.802775923816526</v>
      </c>
      <c r="D97" s="35">
        <v>4.619020378519096</v>
      </c>
      <c r="E97" s="35">
        <v>3.957153703094292</v>
      </c>
      <c r="F97" s="35">
        <v>5.178684918847452</v>
      </c>
      <c r="G97" s="35">
        <v>5.1058239721157861</v>
      </c>
      <c r="H97" s="35">
        <v>2.298376030891319</v>
      </c>
      <c r="I97" s="35">
        <v>0.31949962534444865</v>
      </c>
      <c r="J97" s="35">
        <v>6.3202540358839627</v>
      </c>
      <c r="K97" s="35">
        <v>3.6340734581542051</v>
      </c>
    </row>
    <row r="98" spans="1:11" x14ac:dyDescent="0.25">
      <c r="A98" s="34" t="s">
        <v>179</v>
      </c>
      <c r="B98" s="35">
        <v>-0.70095079464225307</v>
      </c>
      <c r="C98" s="35">
        <v>5.4200447302208659</v>
      </c>
      <c r="D98" s="35">
        <v>2.6121258328637253</v>
      </c>
      <c r="E98" s="35">
        <v>3.8442900985301378</v>
      </c>
      <c r="F98" s="35">
        <v>6</v>
      </c>
      <c r="G98" s="35">
        <v>6.2999999999999972</v>
      </c>
      <c r="H98" s="35">
        <v>6.8999999999999915</v>
      </c>
      <c r="I98" s="35">
        <v>2.8999999999999915</v>
      </c>
      <c r="J98" s="35">
        <v>3.8999999999999915</v>
      </c>
      <c r="K98" s="35">
        <v>5</v>
      </c>
    </row>
    <row r="99" spans="1:11" x14ac:dyDescent="0.25">
      <c r="A99" s="34" t="s">
        <v>180</v>
      </c>
      <c r="B99" s="35">
        <v>3</v>
      </c>
      <c r="C99" s="35">
        <v>17.320000000000007</v>
      </c>
      <c r="D99" s="35">
        <v>10.200000000000003</v>
      </c>
      <c r="E99" s="35">
        <v>10.600000000000009</v>
      </c>
      <c r="F99" s="35">
        <v>5.2000000000000028</v>
      </c>
      <c r="G99" s="35">
        <v>4.3730000000000047</v>
      </c>
      <c r="H99" s="35">
        <v>4.9700000000000131</v>
      </c>
      <c r="I99" s="35">
        <v>-5.1500000000000057</v>
      </c>
      <c r="J99" s="35">
        <v>3.4099999999999966</v>
      </c>
      <c r="K99" s="35">
        <v>8.1900000000000119</v>
      </c>
    </row>
    <row r="100" spans="1:11" x14ac:dyDescent="0.25">
      <c r="A100" s="34" t="s">
        <v>181</v>
      </c>
      <c r="B100" s="35">
        <v>-1.735304189173803E-2</v>
      </c>
      <c r="C100" s="35">
        <v>7.0302960390296505</v>
      </c>
      <c r="D100" s="35">
        <v>7.0268596863026573</v>
      </c>
      <c r="E100" s="35">
        <v>-0.17554818944644524</v>
      </c>
      <c r="F100" s="35">
        <v>3.1028987345786447</v>
      </c>
      <c r="G100" s="35">
        <v>8.5428747426408336</v>
      </c>
      <c r="H100" s="35">
        <v>8.4016160938478919</v>
      </c>
      <c r="I100" s="35">
        <v>2.8862945690745221</v>
      </c>
      <c r="J100" s="35">
        <v>-1.3577977456840244</v>
      </c>
      <c r="K100" s="35">
        <v>7</v>
      </c>
    </row>
    <row r="101" spans="1:11" x14ac:dyDescent="0.25">
      <c r="A101" s="34" t="s">
        <v>182</v>
      </c>
      <c r="B101" s="35">
        <v>5.9187490731647898</v>
      </c>
      <c r="C101" s="35">
        <v>6.0669969050228758</v>
      </c>
      <c r="D101" s="35">
        <v>6.357695480127191</v>
      </c>
      <c r="E101" s="35">
        <v>7.1075683692444898</v>
      </c>
      <c r="F101" s="35">
        <v>8.619266208773908</v>
      </c>
      <c r="G101" s="35">
        <v>7.5968288002677582</v>
      </c>
      <c r="H101" s="35">
        <v>7.8249027624999457</v>
      </c>
      <c r="I101" s="35">
        <v>7.5017749128501805</v>
      </c>
      <c r="J101" s="35">
        <v>8.5269055169965497</v>
      </c>
      <c r="K101" s="35">
        <v>8.0386526809748062</v>
      </c>
    </row>
    <row r="102" spans="1:11" x14ac:dyDescent="0.25">
      <c r="A102" s="34" t="s">
        <v>183</v>
      </c>
      <c r="B102" s="35">
        <v>6.4725223621890535</v>
      </c>
      <c r="C102" s="35">
        <v>7.1959393315047748</v>
      </c>
      <c r="D102" s="35">
        <v>8.6777973964115631</v>
      </c>
      <c r="E102" s="35">
        <v>10.6009121759691</v>
      </c>
      <c r="F102" s="35">
        <v>12.233231577428597</v>
      </c>
      <c r="G102" s="35">
        <v>9.9776113567386204</v>
      </c>
      <c r="H102" s="35">
        <v>-4.2435526670636818</v>
      </c>
      <c r="I102" s="35">
        <v>-17.954993865661649</v>
      </c>
      <c r="J102" s="35">
        <v>-0.34350356354192968</v>
      </c>
      <c r="K102" s="35">
        <v>5.4699999999999989</v>
      </c>
    </row>
    <row r="103" spans="1:11" x14ac:dyDescent="0.25">
      <c r="A103" s="34" t="s">
        <v>184</v>
      </c>
      <c r="B103" s="35">
        <v>3.3738765479399859</v>
      </c>
      <c r="C103" s="35">
        <v>3.2373903802236867</v>
      </c>
      <c r="D103" s="35">
        <v>7.4788023163383741</v>
      </c>
      <c r="E103" s="35">
        <v>1</v>
      </c>
      <c r="F103" s="35">
        <v>0.6005882046806903</v>
      </c>
      <c r="G103" s="35">
        <v>7.5008523851278142</v>
      </c>
      <c r="H103" s="35">
        <v>9.2725081343131563</v>
      </c>
      <c r="I103" s="35">
        <v>8.4999999999999716</v>
      </c>
      <c r="J103" s="35">
        <v>7.0000000000000284</v>
      </c>
      <c r="K103" s="35">
        <v>3.0000000000000284</v>
      </c>
    </row>
    <row r="104" spans="1:11" x14ac:dyDescent="0.25">
      <c r="A104" s="34" t="s">
        <v>185</v>
      </c>
      <c r="B104" s="35">
        <v>1.0695976383212837</v>
      </c>
      <c r="C104" s="35">
        <v>4.3459727869876446</v>
      </c>
      <c r="D104" s="35">
        <v>2.2541754968100349</v>
      </c>
      <c r="E104" s="35">
        <v>2.7044995973358112</v>
      </c>
      <c r="F104" s="35">
        <v>4.307445963719573</v>
      </c>
      <c r="G104" s="35">
        <v>4.7334648417064642</v>
      </c>
      <c r="H104" s="35">
        <v>5.3951184458058066</v>
      </c>
      <c r="I104" s="35">
        <v>2.8624842388781389</v>
      </c>
      <c r="J104" s="35">
        <v>5.6087070887135724</v>
      </c>
      <c r="K104" s="35">
        <v>5.7915239002398522</v>
      </c>
    </row>
    <row r="105" spans="1:11" x14ac:dyDescent="0.25">
      <c r="A105" s="34" t="s">
        <v>186</v>
      </c>
      <c r="B105" s="35">
        <v>31.892575874228356</v>
      </c>
      <c r="C105" s="35">
        <v>-32.832109903167364</v>
      </c>
      <c r="D105" s="35">
        <v>-5.1097908606844129</v>
      </c>
      <c r="E105" s="35">
        <v>9.4813571761249875</v>
      </c>
      <c r="F105" s="35">
        <v>9.7792377423019161</v>
      </c>
      <c r="G105" s="35">
        <v>15.688063401178326</v>
      </c>
      <c r="H105" s="35">
        <v>10.53210447973953</v>
      </c>
      <c r="I105" s="35">
        <v>13.062431173221299</v>
      </c>
      <c r="J105" s="35">
        <v>10.290274869301612</v>
      </c>
      <c r="K105" s="35">
        <v>8.4828154795289095</v>
      </c>
    </row>
    <row r="106" spans="1:11" x14ac:dyDescent="0.25">
      <c r="A106" s="34" t="s">
        <v>187</v>
      </c>
      <c r="B106" s="35">
        <v>-1.2999999999999972</v>
      </c>
      <c r="C106" s="35">
        <v>12.999999999999986</v>
      </c>
      <c r="D106" s="35">
        <v>4.4000000000000057</v>
      </c>
      <c r="E106" s="35">
        <v>9.8999999999999773</v>
      </c>
      <c r="F106" s="35">
        <v>5.8999999999999915</v>
      </c>
      <c r="G106" s="35">
        <v>6</v>
      </c>
      <c r="H106" s="35">
        <v>3.7999999999999972</v>
      </c>
      <c r="I106" s="35">
        <v>2.0999999999999943</v>
      </c>
      <c r="J106" s="35"/>
      <c r="K106" s="35"/>
    </row>
    <row r="107" spans="1:11" x14ac:dyDescent="0.25">
      <c r="A107" s="34" t="s">
        <v>188</v>
      </c>
      <c r="B107" s="35">
        <v>-0.99391917847083278</v>
      </c>
      <c r="C107" s="35">
        <v>-1.9375645928600136</v>
      </c>
      <c r="D107" s="35">
        <v>3.0391717571015562</v>
      </c>
      <c r="E107" s="35">
        <v>4.8280765682886084</v>
      </c>
      <c r="F107" s="35">
        <v>8.6449689204716691</v>
      </c>
      <c r="G107" s="35">
        <v>3.3259622275197671</v>
      </c>
      <c r="H107" s="35">
        <v>1.7980892985117976</v>
      </c>
      <c r="I107" s="35">
        <v>-1.1574817060352416</v>
      </c>
      <c r="J107" s="35"/>
      <c r="K107" s="35"/>
    </row>
    <row r="108" spans="1:11" x14ac:dyDescent="0.25">
      <c r="A108" s="34" t="s">
        <v>189</v>
      </c>
      <c r="B108" s="35">
        <v>6.8635223024530205</v>
      </c>
      <c r="C108" s="35">
        <v>10.246683317966344</v>
      </c>
      <c r="D108" s="35">
        <v>7.3507831191231361</v>
      </c>
      <c r="E108" s="35">
        <v>7.8022328651972117</v>
      </c>
      <c r="F108" s="35">
        <v>7.8448282338093662</v>
      </c>
      <c r="G108" s="35">
        <v>9.8398019501281055</v>
      </c>
      <c r="H108" s="35">
        <v>2.9274481278593214</v>
      </c>
      <c r="I108" s="35">
        <v>-14.741712623697666</v>
      </c>
      <c r="J108" s="35">
        <v>1.3301928052779033</v>
      </c>
      <c r="K108" s="35">
        <v>5.8700000000000045</v>
      </c>
    </row>
    <row r="109" spans="1:11" x14ac:dyDescent="0.25">
      <c r="A109" s="34" t="s">
        <v>190</v>
      </c>
      <c r="B109" s="35">
        <v>4.1048833625999492</v>
      </c>
      <c r="C109" s="35">
        <v>1.5479784744624254</v>
      </c>
      <c r="D109" s="35">
        <v>4.3983164199935914</v>
      </c>
      <c r="E109" s="35">
        <v>5.4298138419170812</v>
      </c>
      <c r="F109" s="35">
        <v>4.9721786510360744</v>
      </c>
      <c r="G109" s="35">
        <v>6.6386269118729615</v>
      </c>
      <c r="H109" s="35">
        <v>0.75372066610617594</v>
      </c>
      <c r="I109" s="35">
        <v>-5.2989400948644345</v>
      </c>
      <c r="J109" s="35">
        <v>2.6780690201025266</v>
      </c>
      <c r="K109" s="35">
        <v>1.5525257148363067</v>
      </c>
    </row>
    <row r="110" spans="1:11" x14ac:dyDescent="0.25">
      <c r="A110" s="34" t="s">
        <v>191</v>
      </c>
      <c r="B110" s="35">
        <v>8.9033727254854966</v>
      </c>
      <c r="C110" s="35">
        <v>12.583523677473863</v>
      </c>
      <c r="D110" s="35">
        <v>26.884574869662629</v>
      </c>
      <c r="E110" s="35">
        <v>8.5416132803038494</v>
      </c>
      <c r="F110" s="35">
        <v>14.431652710209946</v>
      </c>
      <c r="G110" s="35">
        <v>14.380877216906171</v>
      </c>
      <c r="H110" s="35">
        <v>3.3302611974411604</v>
      </c>
      <c r="I110" s="35">
        <v>1.724690392667469</v>
      </c>
      <c r="J110" s="35">
        <v>27.035920014762453</v>
      </c>
      <c r="K110" s="35">
        <v>20.740023528203551</v>
      </c>
    </row>
    <row r="111" spans="1:11" x14ac:dyDescent="0.25">
      <c r="A111" s="34" t="s">
        <v>192</v>
      </c>
      <c r="B111" s="35">
        <v>0.85349017767329372</v>
      </c>
      <c r="C111" s="35">
        <v>2.8164851338835035</v>
      </c>
      <c r="D111" s="35">
        <v>4.6272966184023545</v>
      </c>
      <c r="E111" s="35">
        <v>4.3521665406551762</v>
      </c>
      <c r="F111" s="35">
        <v>5.0306386670824281</v>
      </c>
      <c r="G111" s="35">
        <v>6.1488663027754171</v>
      </c>
      <c r="H111" s="35">
        <v>4.9500121921482503</v>
      </c>
      <c r="I111" s="35">
        <v>-0.92026774958225133</v>
      </c>
      <c r="J111" s="35">
        <v>1.775478211104712</v>
      </c>
      <c r="K111" s="35">
        <v>3.0379987422524977</v>
      </c>
    </row>
    <row r="112" spans="1:11" x14ac:dyDescent="0.25">
      <c r="A112" s="34" t="s">
        <v>193</v>
      </c>
      <c r="B112" s="35">
        <v>-12.673788136279043</v>
      </c>
      <c r="C112" s="35">
        <v>9.7848921216871219</v>
      </c>
      <c r="D112" s="35">
        <v>5.2570036216986296</v>
      </c>
      <c r="E112" s="35">
        <v>4.6028800591666652</v>
      </c>
      <c r="F112" s="35">
        <v>5.0225931041489389</v>
      </c>
      <c r="G112" s="35">
        <v>6.2407023593444677</v>
      </c>
      <c r="H112" s="35">
        <v>7.1283391117845412</v>
      </c>
      <c r="I112" s="35">
        <v>-4.5782148286084805</v>
      </c>
      <c r="J112" s="35">
        <v>1.5656859666322873</v>
      </c>
      <c r="K112" s="35">
        <v>0.98935140503813557</v>
      </c>
    </row>
    <row r="113" spans="1:11" x14ac:dyDescent="0.25">
      <c r="A113" s="34" t="s">
        <v>194</v>
      </c>
      <c r="B113" s="35">
        <v>1.6999999999999886</v>
      </c>
      <c r="C113" s="35">
        <v>5.5000000000001421</v>
      </c>
      <c r="D113" s="35">
        <v>5.4999999999996589</v>
      </c>
      <c r="E113" s="35">
        <v>2.6000000000001791</v>
      </c>
      <c r="F113" s="35">
        <v>7.6999999999998892</v>
      </c>
      <c r="G113" s="35">
        <v>5.8000000000004093</v>
      </c>
      <c r="H113" s="35">
        <v>8.3365716959150689</v>
      </c>
      <c r="I113" s="35">
        <v>9.0340132316408841</v>
      </c>
      <c r="J113" s="35">
        <v>6.5081373426699969</v>
      </c>
      <c r="K113" s="35">
        <v>4.5077144849115598</v>
      </c>
    </row>
    <row r="114" spans="1:11" x14ac:dyDescent="0.25">
      <c r="A114" s="34" t="s">
        <v>195</v>
      </c>
      <c r="B114" s="35">
        <v>5.3909883152917217</v>
      </c>
      <c r="C114" s="35">
        <v>5.7884992809071036</v>
      </c>
      <c r="D114" s="35">
        <v>6.7834377362836449</v>
      </c>
      <c r="E114" s="35">
        <v>5.3321391392424005</v>
      </c>
      <c r="F114" s="35">
        <v>5.8488592097940995</v>
      </c>
      <c r="G114" s="35">
        <v>6.480192460559465</v>
      </c>
      <c r="H114" s="35">
        <v>4.8074807980617749</v>
      </c>
      <c r="I114" s="35">
        <v>-1.6360177971000667</v>
      </c>
      <c r="J114" s="35">
        <v>7.193922237264232</v>
      </c>
      <c r="K114" s="35">
        <v>5.1368667469154445</v>
      </c>
    </row>
    <row r="115" spans="1:11" x14ac:dyDescent="0.25">
      <c r="A115" s="34" t="s">
        <v>196</v>
      </c>
      <c r="B115" s="35">
        <v>6.0409618540202104</v>
      </c>
      <c r="C115" s="35">
        <v>16.136211672557081</v>
      </c>
      <c r="D115" s="35">
        <v>10.260480494806018</v>
      </c>
      <c r="E115" s="35">
        <v>-6.8358471706276447</v>
      </c>
      <c r="F115" s="35">
        <v>19.585408426345552</v>
      </c>
      <c r="G115" s="35">
        <v>10.556727260553728</v>
      </c>
      <c r="H115" s="35">
        <v>12.198253412628233</v>
      </c>
      <c r="I115" s="35">
        <v>-4.7391830037136202</v>
      </c>
      <c r="J115" s="35">
        <v>5.7234650166587215</v>
      </c>
      <c r="K115" s="35">
        <v>7.4646943752177322</v>
      </c>
    </row>
    <row r="116" spans="1:11" x14ac:dyDescent="0.25">
      <c r="A116" s="34" t="s">
        <v>197</v>
      </c>
      <c r="B116" s="35">
        <v>4.153318939732273</v>
      </c>
      <c r="C116" s="35">
        <v>7.4413949971636697</v>
      </c>
      <c r="D116" s="35">
        <v>2.1855202403126839</v>
      </c>
      <c r="E116" s="35">
        <v>6.0797943509194994</v>
      </c>
      <c r="F116" s="35">
        <v>5.2999999999999972</v>
      </c>
      <c r="G116" s="35">
        <v>4.3000000000000398</v>
      </c>
      <c r="H116" s="35">
        <v>4.9999999999997442</v>
      </c>
      <c r="I116" s="35">
        <v>4.5000000000004974</v>
      </c>
      <c r="J116" s="35">
        <v>5.8000000000000114</v>
      </c>
      <c r="K116" s="35">
        <v>2.6999999999999886</v>
      </c>
    </row>
    <row r="117" spans="1:11" x14ac:dyDescent="0.25">
      <c r="A117" s="34" t="s">
        <v>198</v>
      </c>
      <c r="B117" s="35">
        <v>2.8115883713910534</v>
      </c>
      <c r="C117" s="35">
        <v>0.13208747125892728</v>
      </c>
      <c r="D117" s="35">
        <v>-0.50322454563230679</v>
      </c>
      <c r="E117" s="35">
        <v>3.6656027498158608</v>
      </c>
      <c r="F117" s="35">
        <v>2.2239064017242356</v>
      </c>
      <c r="G117" s="35">
        <v>4.2792270979101517</v>
      </c>
      <c r="H117" s="35">
        <v>4.3635717300984993</v>
      </c>
      <c r="I117" s="35">
        <v>-2.6525876567391293</v>
      </c>
      <c r="J117" s="35">
        <v>2.7117457957006366</v>
      </c>
      <c r="K117" s="35">
        <v>2.0999999999999943</v>
      </c>
    </row>
    <row r="118" spans="1:11" x14ac:dyDescent="0.25">
      <c r="A118" s="34" t="s">
        <v>199</v>
      </c>
      <c r="B118" s="35">
        <v>2.6159026790602269</v>
      </c>
      <c r="C118" s="35">
        <v>0.17006495876903216</v>
      </c>
      <c r="D118" s="35">
        <v>-5.5412458883452587E-2</v>
      </c>
      <c r="E118" s="35">
        <v>2.621975800122712</v>
      </c>
      <c r="F118" s="35">
        <v>1.8825794134109657</v>
      </c>
      <c r="G118" s="35">
        <v>3.0494909559922689</v>
      </c>
      <c r="H118" s="35">
        <v>-1.9304906592091555</v>
      </c>
      <c r="I118" s="35">
        <v>-1.3313390253153869</v>
      </c>
      <c r="J118" s="35">
        <v>5.202210103623031</v>
      </c>
      <c r="K118" s="35">
        <v>5.000000000000199</v>
      </c>
    </row>
    <row r="119" spans="1:11" x14ac:dyDescent="0.25">
      <c r="A119" s="34" t="s">
        <v>200</v>
      </c>
      <c r="B119" s="35">
        <v>0.66477196208734313</v>
      </c>
      <c r="C119" s="35">
        <v>5.9787284591626531</v>
      </c>
      <c r="D119" s="35">
        <v>5.7472189998193528</v>
      </c>
      <c r="E119" s="35">
        <v>8.969400839331243</v>
      </c>
      <c r="F119" s="35">
        <v>18.869111252979536</v>
      </c>
      <c r="G119" s="35">
        <v>1.6143819824801398</v>
      </c>
      <c r="H119" s="35">
        <v>3.5170038414186848</v>
      </c>
      <c r="I119" s="35">
        <v>-1.2201909130442772</v>
      </c>
      <c r="J119" s="35">
        <v>5.185906804423368</v>
      </c>
      <c r="K119" s="35">
        <v>4.7500286337575233</v>
      </c>
    </row>
    <row r="120" spans="1:11" x14ac:dyDescent="0.25">
      <c r="A120" s="34" t="s">
        <v>201</v>
      </c>
      <c r="B120" s="35">
        <v>2.1133132774128143</v>
      </c>
      <c r="C120" s="35">
        <v>3.6568564165700082</v>
      </c>
      <c r="D120" s="35">
        <v>5.7457674928698736</v>
      </c>
      <c r="E120" s="35">
        <v>1.2413875657186395</v>
      </c>
      <c r="F120" s="35">
        <v>3.9476530245737536</v>
      </c>
      <c r="G120" s="35">
        <v>5.8752309100644595</v>
      </c>
      <c r="H120" s="35">
        <v>5.5167418511994413</v>
      </c>
      <c r="I120" s="35">
        <v>3.0327884431694372</v>
      </c>
      <c r="J120" s="35">
        <v>4.1317179770225039</v>
      </c>
      <c r="K120" s="35">
        <v>4.1113049379585931</v>
      </c>
    </row>
    <row r="121" spans="1:11" x14ac:dyDescent="0.25">
      <c r="A121" s="34" t="s">
        <v>202</v>
      </c>
      <c r="B121" s="35">
        <v>0.82668457895276504</v>
      </c>
      <c r="C121" s="35">
        <v>1.3515286296786257</v>
      </c>
      <c r="D121" s="35">
        <v>4.0534393304641867</v>
      </c>
      <c r="E121" s="35">
        <v>3.205432102480728</v>
      </c>
      <c r="F121" s="35">
        <v>5.1501520308470532</v>
      </c>
      <c r="G121" s="35">
        <v>3.2602467990712682</v>
      </c>
      <c r="H121" s="35">
        <v>1.1906044484504719</v>
      </c>
      <c r="I121" s="35">
        <v>-6.2405974799726494</v>
      </c>
      <c r="J121" s="35">
        <v>5.5191887646409867</v>
      </c>
      <c r="K121" s="35">
        <v>3.9370319557987585</v>
      </c>
    </row>
    <row r="122" spans="1:11" x14ac:dyDescent="0.25">
      <c r="A122" s="34" t="s">
        <v>203</v>
      </c>
      <c r="B122" s="35">
        <v>0.50299323320834333</v>
      </c>
      <c r="C122" s="35">
        <v>1.7539845362046833</v>
      </c>
      <c r="D122" s="35">
        <v>-3.2420245723954793</v>
      </c>
      <c r="E122" s="35">
        <v>2.0949785879506919</v>
      </c>
      <c r="F122" s="35">
        <v>0.1535462581198459</v>
      </c>
      <c r="G122" s="35">
        <v>-2.1360361779924233</v>
      </c>
      <c r="H122" s="35">
        <v>-2.401909460737329</v>
      </c>
      <c r="I122" s="35">
        <v>0.66893649582442549</v>
      </c>
      <c r="J122" s="35">
        <v>3.1250355849603153</v>
      </c>
      <c r="K122" s="35">
        <v>1.3999999999999062</v>
      </c>
    </row>
    <row r="123" spans="1:11" x14ac:dyDescent="0.25">
      <c r="A123" s="34" t="s">
        <v>204</v>
      </c>
      <c r="B123" s="35">
        <v>7.8000000000000114</v>
      </c>
      <c r="C123" s="35">
        <v>6.6000000000000085</v>
      </c>
      <c r="D123" s="35">
        <v>7.4100630439172477</v>
      </c>
      <c r="E123" s="35">
        <v>7.5013895778421613</v>
      </c>
      <c r="F123" s="35">
        <v>4.7846546173731781</v>
      </c>
      <c r="G123" s="35">
        <v>3.0679435266871309</v>
      </c>
      <c r="H123" s="35">
        <v>7.7648464128722878</v>
      </c>
      <c r="I123" s="35">
        <v>-5.9895798596424754</v>
      </c>
      <c r="J123" s="35">
        <v>7.0999999999999943</v>
      </c>
      <c r="K123" s="35">
        <v>6.4000000000000057</v>
      </c>
    </row>
    <row r="124" spans="1:11" x14ac:dyDescent="0.25">
      <c r="A124" s="34" t="s">
        <v>205</v>
      </c>
      <c r="B124" s="35">
        <v>1.0264968357617761</v>
      </c>
      <c r="C124" s="35">
        <v>1.087535487726953</v>
      </c>
      <c r="D124" s="35">
        <v>2.4704862133680052</v>
      </c>
      <c r="E124" s="35">
        <v>1.8954137841532486</v>
      </c>
      <c r="F124" s="35">
        <v>5.049346202209648</v>
      </c>
      <c r="G124" s="35">
        <v>14.582442317659329</v>
      </c>
      <c r="H124" s="35">
        <v>10.000000000000014</v>
      </c>
      <c r="I124" s="35">
        <v>-2.6285650854693472</v>
      </c>
      <c r="J124" s="35"/>
      <c r="K124" s="35"/>
    </row>
    <row r="125" spans="1:11" x14ac:dyDescent="0.25">
      <c r="A125" s="34" t="s">
        <v>206</v>
      </c>
      <c r="B125" s="35">
        <v>4.7329784665750481</v>
      </c>
      <c r="C125" s="35">
        <v>7.0046345746993524</v>
      </c>
      <c r="D125" s="35">
        <v>10.625405957440222</v>
      </c>
      <c r="E125" s="35">
        <v>7.2536654425234559</v>
      </c>
      <c r="F125" s="35">
        <v>8.5562348074381873</v>
      </c>
      <c r="G125" s="35">
        <v>10.248016358707616</v>
      </c>
      <c r="H125" s="35">
        <v>8.9003679488518088</v>
      </c>
      <c r="I125" s="35">
        <v>-1.2685989419973396</v>
      </c>
      <c r="J125" s="35">
        <v>6.3651616849486459</v>
      </c>
      <c r="K125" s="35">
        <v>17.261931931245627</v>
      </c>
    </row>
    <row r="126" spans="1:11" x14ac:dyDescent="0.25">
      <c r="A126" s="34" t="s">
        <v>207</v>
      </c>
      <c r="B126" s="35">
        <v>1.9000000000000057</v>
      </c>
      <c r="C126" s="35">
        <v>2.499999999999531</v>
      </c>
      <c r="D126" s="35">
        <v>4.4000000000005599</v>
      </c>
      <c r="E126" s="35">
        <v>4.1999999999996476</v>
      </c>
      <c r="F126" s="35">
        <v>8.6000000000002785</v>
      </c>
      <c r="G126" s="35">
        <v>10.700000000000003</v>
      </c>
      <c r="H126" s="35">
        <v>6.8999999999999915</v>
      </c>
      <c r="I126" s="35">
        <v>-5.7000000000000028</v>
      </c>
      <c r="J126" s="35">
        <v>2.4999999999999858</v>
      </c>
      <c r="K126" s="35">
        <v>2.5400000000000063</v>
      </c>
    </row>
    <row r="127" spans="1:11" x14ac:dyDescent="0.25">
      <c r="A127" s="34" t="s">
        <v>208</v>
      </c>
      <c r="B127" s="35">
        <v>3.3160359148407963</v>
      </c>
      <c r="C127" s="35">
        <v>6.3169670488879603</v>
      </c>
      <c r="D127" s="35">
        <v>4.8018664102221322</v>
      </c>
      <c r="E127" s="35">
        <v>2.9785124102969149</v>
      </c>
      <c r="F127" s="35">
        <v>7.7598521552369988</v>
      </c>
      <c r="G127" s="35">
        <v>2.7057743828390812</v>
      </c>
      <c r="H127" s="35">
        <v>5.5870560817677983</v>
      </c>
      <c r="I127" s="35">
        <v>4.758347024921818</v>
      </c>
      <c r="J127" s="35">
        <v>3.6778997977938559</v>
      </c>
      <c r="K127" s="35">
        <v>4.5487732923977546</v>
      </c>
    </row>
    <row r="128" spans="1:11" x14ac:dyDescent="0.25">
      <c r="A128" s="34" t="s">
        <v>209</v>
      </c>
      <c r="B128" s="35">
        <v>8.8169582967428255</v>
      </c>
      <c r="C128" s="35">
        <v>6.0237301488947423</v>
      </c>
      <c r="D128" s="35">
        <v>7.8837542411833965</v>
      </c>
      <c r="E128" s="35">
        <v>9.5655753004830757</v>
      </c>
      <c r="F128" s="35">
        <v>6.321219217563538</v>
      </c>
      <c r="G128" s="35">
        <v>7.2820004901652311</v>
      </c>
      <c r="H128" s="35">
        <v>6.8296190741825598</v>
      </c>
      <c r="I128" s="35">
        <v>6.3353399367703389</v>
      </c>
      <c r="J128" s="35">
        <v>6.8000000000000256</v>
      </c>
      <c r="K128" s="35">
        <v>7.0999999999999659</v>
      </c>
    </row>
    <row r="129" spans="1:11" x14ac:dyDescent="0.25">
      <c r="A129" s="34" t="s">
        <v>210</v>
      </c>
      <c r="B129" s="35">
        <v>12.025518644315866</v>
      </c>
      <c r="C129" s="35">
        <v>13.843995054201841</v>
      </c>
      <c r="D129" s="35">
        <v>13.641906069254929</v>
      </c>
      <c r="E129" s="35"/>
      <c r="F129" s="35"/>
      <c r="G129" s="35"/>
      <c r="H129" s="35"/>
      <c r="I129" s="35"/>
      <c r="J129" s="35"/>
      <c r="K129" s="35"/>
    </row>
    <row r="130" spans="1:11" x14ac:dyDescent="0.25">
      <c r="A130" s="34" t="s">
        <v>211</v>
      </c>
      <c r="B130" s="35">
        <v>4.7870812022297429</v>
      </c>
      <c r="C130" s="35">
        <v>4.239333113962914</v>
      </c>
      <c r="D130" s="35">
        <v>12.271794601988745</v>
      </c>
      <c r="E130" s="35">
        <v>2.5281754492841912</v>
      </c>
      <c r="F130" s="35">
        <v>7.0729923671100039</v>
      </c>
      <c r="G130" s="35">
        <v>5.3742556506520316</v>
      </c>
      <c r="H130" s="35">
        <v>3.3744505884020839</v>
      </c>
      <c r="I130" s="35">
        <v>-0.43301918216197066</v>
      </c>
      <c r="J130" s="35">
        <v>6.6002833753148593</v>
      </c>
      <c r="K130" s="35">
        <v>3.7991508214879133</v>
      </c>
    </row>
    <row r="131" spans="1:11" x14ac:dyDescent="0.25">
      <c r="A131" s="34" t="s">
        <v>212</v>
      </c>
      <c r="B131" s="35">
        <v>0.12026689738584651</v>
      </c>
      <c r="C131" s="35">
        <v>3.9450377673063457</v>
      </c>
      <c r="D131" s="35">
        <v>4.6826032453513449</v>
      </c>
      <c r="E131" s="35">
        <v>3.4791810463114672</v>
      </c>
      <c r="F131" s="35">
        <v>3.3646147880716626</v>
      </c>
      <c r="G131" s="35">
        <v>3.4115602756926222</v>
      </c>
      <c r="H131" s="35">
        <v>6.1046391423168984</v>
      </c>
      <c r="I131" s="35">
        <v>4.5331318631679665</v>
      </c>
      <c r="J131" s="35">
        <v>4.8163613634334013</v>
      </c>
      <c r="K131" s="35">
        <v>3.8840539408823105</v>
      </c>
    </row>
    <row r="132" spans="1:11" x14ac:dyDescent="0.25">
      <c r="A132" s="34" t="s">
        <v>213</v>
      </c>
      <c r="B132" s="35">
        <v>7.6313292592104176E-2</v>
      </c>
      <c r="C132" s="35">
        <v>0.33560399544101926</v>
      </c>
      <c r="D132" s="35">
        <v>2.2365145649810358</v>
      </c>
      <c r="E132" s="35">
        <v>2.0464668830536255</v>
      </c>
      <c r="F132" s="35">
        <v>3.3941882366231795</v>
      </c>
      <c r="G132" s="35">
        <v>3.9206304054194163</v>
      </c>
      <c r="H132" s="35">
        <v>1.8040587696797701</v>
      </c>
      <c r="I132" s="35">
        <v>-3.5366998043080713</v>
      </c>
      <c r="J132" s="35">
        <v>1.6895714694453972</v>
      </c>
      <c r="K132" s="35">
        <v>1.1733782547450602</v>
      </c>
    </row>
    <row r="133" spans="1:11" x14ac:dyDescent="0.25">
      <c r="A133" s="34" t="s">
        <v>214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</row>
    <row r="134" spans="1:11" x14ac:dyDescent="0.25">
      <c r="A134" s="34" t="s">
        <v>215</v>
      </c>
      <c r="B134" s="35">
        <v>4.9128464623322259</v>
      </c>
      <c r="C134" s="35">
        <v>4.3451574585325261</v>
      </c>
      <c r="D134" s="35">
        <v>3.7578074349795259</v>
      </c>
      <c r="E134" s="35">
        <v>3.3026501154698593</v>
      </c>
      <c r="F134" s="35">
        <v>0.77031370805494248</v>
      </c>
      <c r="G134" s="35">
        <v>2.9796079525995083</v>
      </c>
      <c r="H134" s="35">
        <v>-1.5408927361741576</v>
      </c>
      <c r="I134" s="35">
        <v>-0.4707194512169508</v>
      </c>
      <c r="J134" s="35">
        <v>1.8999999999999915</v>
      </c>
      <c r="K134" s="35"/>
    </row>
    <row r="135" spans="1:11" x14ac:dyDescent="0.25">
      <c r="A135" s="34" t="s">
        <v>216</v>
      </c>
      <c r="B135" s="35">
        <v>0.75390953587768195</v>
      </c>
      <c r="C135" s="35">
        <v>2.5206212581246064</v>
      </c>
      <c r="D135" s="35">
        <v>5.3122883783924664</v>
      </c>
      <c r="E135" s="35">
        <v>4.2825537836518777</v>
      </c>
      <c r="F135" s="35">
        <v>4.152262341641503</v>
      </c>
      <c r="G135" s="35">
        <v>3.6430154537450363</v>
      </c>
      <c r="H135" s="35">
        <v>2.7591843430422784</v>
      </c>
      <c r="I135" s="35">
        <v>-1.4692634867783454</v>
      </c>
      <c r="J135" s="35">
        <v>4.4804619915864663</v>
      </c>
      <c r="K135" s="35">
        <v>4.6546854231280292</v>
      </c>
    </row>
    <row r="136" spans="1:11" x14ac:dyDescent="0.25">
      <c r="A136" s="34" t="s">
        <v>217</v>
      </c>
      <c r="B136" s="35">
        <v>2.9991220343454188</v>
      </c>
      <c r="C136" s="35">
        <v>5.2999999999999972</v>
      </c>
      <c r="D136" s="35">
        <v>9.9999999999994316E-2</v>
      </c>
      <c r="E136" s="35">
        <v>4.5</v>
      </c>
      <c r="F136" s="35">
        <v>5.8000000000000114</v>
      </c>
      <c r="G136" s="35">
        <v>3.4000000000000057</v>
      </c>
      <c r="H136" s="35">
        <v>8.7000000000000028</v>
      </c>
      <c r="I136" s="35">
        <v>-0.90000000000000568</v>
      </c>
      <c r="J136" s="35">
        <v>8.0000000000000284</v>
      </c>
      <c r="K136" s="35">
        <v>2.2999999999999972</v>
      </c>
    </row>
    <row r="137" spans="1:11" x14ac:dyDescent="0.25">
      <c r="A137" s="34" t="s">
        <v>218</v>
      </c>
      <c r="B137" s="35">
        <v>1.5489227806144896</v>
      </c>
      <c r="C137" s="35">
        <v>10.300000000000026</v>
      </c>
      <c r="D137" s="35">
        <v>10.599999999999923</v>
      </c>
      <c r="E137" s="35">
        <v>5.4000000000000909</v>
      </c>
      <c r="F137" s="35">
        <v>6.1999999999999318</v>
      </c>
      <c r="G137" s="35">
        <v>6.4498281067652385</v>
      </c>
      <c r="H137" s="35">
        <v>6</v>
      </c>
      <c r="I137" s="35">
        <v>7</v>
      </c>
      <c r="J137" s="35">
        <v>7.8239467574878603</v>
      </c>
      <c r="K137" s="35">
        <v>6.673479136012233</v>
      </c>
    </row>
    <row r="138" spans="1:11" x14ac:dyDescent="0.25">
      <c r="A138" s="34" t="s">
        <v>219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</row>
    <row r="139" spans="1:11" x14ac:dyDescent="0.25">
      <c r="A139" s="34" t="s">
        <v>220</v>
      </c>
      <c r="B139" s="35">
        <v>1.5020793385404261</v>
      </c>
      <c r="C139" s="35">
        <v>0.98343332424323648</v>
      </c>
      <c r="D139" s="35">
        <v>3.9610305114718045</v>
      </c>
      <c r="E139" s="35">
        <v>2.5889355800975409</v>
      </c>
      <c r="F139" s="35">
        <v>2.4519285499515746</v>
      </c>
      <c r="G139" s="35">
        <v>2.6529967542594761</v>
      </c>
      <c r="H139" s="35">
        <v>3.5093986841943092E-2</v>
      </c>
      <c r="I139" s="35">
        <v>-1.667131672736005</v>
      </c>
      <c r="J139" s="35">
        <v>0.6765202090057727</v>
      </c>
      <c r="K139" s="35">
        <v>1.4469745723210394</v>
      </c>
    </row>
    <row r="140" spans="1:11" x14ac:dyDescent="0.25">
      <c r="A140" s="34" t="s">
        <v>221</v>
      </c>
      <c r="B140" s="35">
        <v>2.5683240039512611</v>
      </c>
      <c r="C140" s="35">
        <v>0.29999999999998295</v>
      </c>
      <c r="D140" s="35">
        <v>3.4000000000000057</v>
      </c>
      <c r="E140" s="35">
        <v>3.994000000000014</v>
      </c>
      <c r="F140" s="35">
        <v>5.5</v>
      </c>
      <c r="G140" s="35">
        <v>6.8000000000000114</v>
      </c>
      <c r="H140" s="35">
        <v>12.799999999999983</v>
      </c>
      <c r="I140" s="35">
        <v>1.0999999999999943</v>
      </c>
      <c r="J140" s="35">
        <v>4</v>
      </c>
      <c r="K140" s="35">
        <v>5.5</v>
      </c>
    </row>
    <row r="141" spans="1:11" x14ac:dyDescent="0.25">
      <c r="A141" s="34" t="s">
        <v>222</v>
      </c>
      <c r="B141" s="35">
        <v>3.2244299725189478</v>
      </c>
      <c r="C141" s="35">
        <v>4.8463209358412769</v>
      </c>
      <c r="D141" s="35">
        <v>7.3685713582080581</v>
      </c>
      <c r="E141" s="35">
        <v>7.6673042725327321</v>
      </c>
      <c r="F141" s="35">
        <v>6.1775420357589752</v>
      </c>
      <c r="G141" s="35">
        <v>5.6831162577403802</v>
      </c>
      <c r="H141" s="35">
        <v>1.5959808307782311</v>
      </c>
      <c r="I141" s="35">
        <v>3.5953552096669199</v>
      </c>
      <c r="J141" s="35">
        <v>4.1442414928878293</v>
      </c>
      <c r="K141" s="35">
        <v>2.3567863926567298</v>
      </c>
    </row>
    <row r="142" spans="1:11" x14ac:dyDescent="0.25">
      <c r="A142" s="34" t="s">
        <v>223</v>
      </c>
      <c r="B142" s="35">
        <v>-3.5</v>
      </c>
      <c r="C142" s="35">
        <v>-1.3000000000000114</v>
      </c>
      <c r="D142" s="35">
        <v>4.8999999999999915</v>
      </c>
      <c r="E142" s="35">
        <v>5.5</v>
      </c>
      <c r="F142" s="35">
        <v>3</v>
      </c>
      <c r="G142" s="35">
        <v>2.0999999999999943</v>
      </c>
      <c r="H142" s="35">
        <v>-4.8999999999999915</v>
      </c>
      <c r="I142" s="35">
        <v>-2.1000000000000085</v>
      </c>
      <c r="J142" s="35">
        <v>2</v>
      </c>
      <c r="K142" s="35">
        <v>5.8000000000003809</v>
      </c>
    </row>
    <row r="143" spans="1:11" x14ac:dyDescent="0.25">
      <c r="A143" s="34" t="s">
        <v>224</v>
      </c>
      <c r="B143" s="35">
        <v>2.2288872177821446</v>
      </c>
      <c r="C143" s="35">
        <v>4.2057633584521454</v>
      </c>
      <c r="D143" s="35">
        <v>7.5220803099451672</v>
      </c>
      <c r="E143" s="35">
        <v>7.1912788567240824</v>
      </c>
      <c r="F143" s="35">
        <v>8.5277611600147907</v>
      </c>
      <c r="G143" s="35">
        <v>12.112661268095536</v>
      </c>
      <c r="H143" s="35">
        <v>10.11741705883729</v>
      </c>
      <c r="I143" s="35">
        <v>3.1956795603017127</v>
      </c>
      <c r="J143" s="35">
        <v>8.296547354757621</v>
      </c>
      <c r="K143" s="35">
        <v>10.6008142764735</v>
      </c>
    </row>
    <row r="144" spans="1:11" x14ac:dyDescent="0.25">
      <c r="A144" s="34" t="s">
        <v>225</v>
      </c>
      <c r="B144" s="35">
        <v>-0.15890035784876488</v>
      </c>
      <c r="C144" s="35">
        <v>2.164102122909668</v>
      </c>
      <c r="D144" s="35">
        <v>2.7211754587086716</v>
      </c>
      <c r="E144" s="35">
        <v>3.5961042159747336</v>
      </c>
      <c r="F144" s="35">
        <v>2.5845005147197497</v>
      </c>
      <c r="G144" s="35">
        <v>7.2000000000000455</v>
      </c>
      <c r="H144" s="35">
        <v>6.6999999999999744</v>
      </c>
      <c r="I144" s="35">
        <v>5.4999999999998437</v>
      </c>
      <c r="J144" s="35">
        <v>8.0000000000004263</v>
      </c>
      <c r="K144" s="35">
        <v>8.9999999999998295</v>
      </c>
    </row>
    <row r="145" spans="1:11" x14ac:dyDescent="0.25">
      <c r="A145" s="34" t="s">
        <v>226</v>
      </c>
      <c r="B145" s="35">
        <v>-4.8568452519447192E-2</v>
      </c>
      <c r="C145" s="35">
        <v>3.8396061287818242</v>
      </c>
      <c r="D145" s="35">
        <v>4.1352776836856862</v>
      </c>
      <c r="E145" s="35">
        <v>2.8584735349435277</v>
      </c>
      <c r="F145" s="35">
        <v>4.3405449686189996</v>
      </c>
      <c r="G145" s="35">
        <v>6.7613044249315948</v>
      </c>
      <c r="H145" s="35">
        <v>5.8268435794986289</v>
      </c>
      <c r="I145" s="35">
        <v>-3.8465937174831311</v>
      </c>
      <c r="J145" s="35">
        <v>15.045852889664673</v>
      </c>
      <c r="K145" s="35">
        <v>4.0443302184809369</v>
      </c>
    </row>
    <row r="146" spans="1:11" x14ac:dyDescent="0.25">
      <c r="A146" s="34" t="s">
        <v>227</v>
      </c>
      <c r="B146" s="35">
        <v>5.0201831832642512</v>
      </c>
      <c r="C146" s="35">
        <v>4.0322790601523764</v>
      </c>
      <c r="D146" s="35">
        <v>4.9767312724711559</v>
      </c>
      <c r="E146" s="35">
        <v>6.8266886575570709</v>
      </c>
      <c r="F146" s="35">
        <v>7.7404962975273577</v>
      </c>
      <c r="G146" s="35">
        <v>8.9056164087619578</v>
      </c>
      <c r="H146" s="35">
        <v>9.8033713852160957</v>
      </c>
      <c r="I146" s="35">
        <v>0.83513428662536171</v>
      </c>
      <c r="J146" s="35">
        <v>8.8234071594123265</v>
      </c>
      <c r="K146" s="35">
        <v>6.9123332924372534</v>
      </c>
    </row>
    <row r="147" spans="1:11" x14ac:dyDescent="0.25">
      <c r="A147" s="34" t="s">
        <v>228</v>
      </c>
      <c r="B147" s="35">
        <v>3.6458981397965005</v>
      </c>
      <c r="C147" s="35">
        <v>4.9703637315009672</v>
      </c>
      <c r="D147" s="35">
        <v>6.6976364261581693</v>
      </c>
      <c r="E147" s="35">
        <v>4.7776634607715494</v>
      </c>
      <c r="F147" s="35">
        <v>5.2429530403910007</v>
      </c>
      <c r="G147" s="35">
        <v>6.6166685044649114</v>
      </c>
      <c r="H147" s="35">
        <v>4.152757145712684</v>
      </c>
      <c r="I147" s="35">
        <v>1.148330408859465</v>
      </c>
      <c r="J147" s="35">
        <v>7.6322639152563312</v>
      </c>
      <c r="K147" s="35">
        <v>3.7184698708869348</v>
      </c>
    </row>
    <row r="148" spans="1:11" x14ac:dyDescent="0.25">
      <c r="A148" s="34" t="s">
        <v>229</v>
      </c>
      <c r="B148" s="35">
        <v>1.4434991866993414</v>
      </c>
      <c r="C148" s="35">
        <v>3.867159383585971</v>
      </c>
      <c r="D148" s="35">
        <v>5.3447997760589345</v>
      </c>
      <c r="E148" s="35">
        <v>3.6170498129766315</v>
      </c>
      <c r="F148" s="35">
        <v>6.2274865707585292</v>
      </c>
      <c r="G148" s="35">
        <v>6.7852732608801887</v>
      </c>
      <c r="H148" s="35">
        <v>5.1265490929409623</v>
      </c>
      <c r="I148" s="35">
        <v>1.6276806246222151</v>
      </c>
      <c r="J148" s="35">
        <v>3.8980769919841691</v>
      </c>
      <c r="K148" s="35">
        <v>4.3497848574365179</v>
      </c>
    </row>
    <row r="149" spans="1:11" x14ac:dyDescent="0.25">
      <c r="A149" s="34" t="s">
        <v>230</v>
      </c>
      <c r="B149" s="35">
        <v>0.76423942129710554</v>
      </c>
      <c r="C149" s="35">
        <v>-0.9111167112044285</v>
      </c>
      <c r="D149" s="35">
        <v>1.5603971286213749</v>
      </c>
      <c r="E149" s="35">
        <v>0.77507555318277355</v>
      </c>
      <c r="F149" s="35">
        <v>1.448293695091408</v>
      </c>
      <c r="G149" s="35">
        <v>2.365292057338479</v>
      </c>
      <c r="H149" s="35">
        <v>-8.5023633533296561E-3</v>
      </c>
      <c r="I149" s="35">
        <v>-2.9083592019489117</v>
      </c>
      <c r="J149" s="35">
        <v>1.4013096656023407</v>
      </c>
      <c r="K149" s="35">
        <v>-1.60958483679903</v>
      </c>
    </row>
    <row r="150" spans="1:11" x14ac:dyDescent="0.25">
      <c r="A150" s="34" t="s">
        <v>231</v>
      </c>
      <c r="B150" s="35">
        <v>0.91700362133747149</v>
      </c>
      <c r="C150" s="35">
        <v>5.3148937949231367E-2</v>
      </c>
      <c r="D150" s="35">
        <v>3.0248350671677997</v>
      </c>
      <c r="E150" s="35">
        <v>0.82608863008120181</v>
      </c>
      <c r="F150" s="35">
        <v>-0.14873700340984897</v>
      </c>
      <c r="G150" s="35">
        <v>-2.4336164063938241</v>
      </c>
      <c r="H150" s="35">
        <v>-1.8764011965145642</v>
      </c>
      <c r="I150" s="35">
        <v>-2.2751078389645016</v>
      </c>
      <c r="J150" s="35">
        <v>-2.0728859067658476</v>
      </c>
      <c r="K150" s="35"/>
    </row>
    <row r="151" spans="1:11" x14ac:dyDescent="0.25">
      <c r="A151" s="34" t="s">
        <v>232</v>
      </c>
      <c r="B151" s="35">
        <v>7.1334586466165462</v>
      </c>
      <c r="C151" s="35">
        <v>3.4900722285580628</v>
      </c>
      <c r="D151" s="35">
        <v>20.843164125966013</v>
      </c>
      <c r="E151" s="35">
        <v>7.6000000000000085</v>
      </c>
      <c r="F151" s="35">
        <v>18.599999999999994</v>
      </c>
      <c r="G151" s="35">
        <v>18</v>
      </c>
      <c r="H151" s="35">
        <v>17.700000000000003</v>
      </c>
      <c r="I151" s="35">
        <v>12.000000000000014</v>
      </c>
      <c r="J151" s="35">
        <v>16.599999999999994</v>
      </c>
      <c r="K151" s="35">
        <v>18.799999999999997</v>
      </c>
    </row>
    <row r="152" spans="1:11" x14ac:dyDescent="0.25">
      <c r="A152" s="34" t="s">
        <v>233</v>
      </c>
      <c r="B152" s="35">
        <v>5.1000003335982598</v>
      </c>
      <c r="C152" s="35">
        <v>5.1999982170994627</v>
      </c>
      <c r="D152" s="35">
        <v>8.3999917058866345</v>
      </c>
      <c r="E152" s="35">
        <v>4.1722973203056029</v>
      </c>
      <c r="F152" s="35">
        <v>7.8999999999999915</v>
      </c>
      <c r="G152" s="35">
        <v>6</v>
      </c>
      <c r="H152" s="35">
        <v>9.4258021846119107</v>
      </c>
      <c r="I152" s="35">
        <v>-8.4999999999999147</v>
      </c>
      <c r="J152" s="35">
        <v>0.94789135409540393</v>
      </c>
      <c r="K152" s="35">
        <v>-0.36636888594270545</v>
      </c>
    </row>
    <row r="153" spans="1:11" x14ac:dyDescent="0.25">
      <c r="A153" s="34" t="s">
        <v>234</v>
      </c>
      <c r="B153" s="35">
        <v>4.7436698968427606</v>
      </c>
      <c r="C153" s="35">
        <v>7.2958543306217365</v>
      </c>
      <c r="D153" s="35">
        <v>7.1759491926939774</v>
      </c>
      <c r="E153" s="35">
        <v>6.3761870270152627</v>
      </c>
      <c r="F153" s="35">
        <v>8.1534319729123865</v>
      </c>
      <c r="G153" s="35">
        <v>8.5350802090774494</v>
      </c>
      <c r="H153" s="35">
        <v>5.247953532178002</v>
      </c>
      <c r="I153" s="35">
        <v>-7.8321274633609619</v>
      </c>
      <c r="J153" s="35">
        <v>4.2999999999999972</v>
      </c>
      <c r="K153" s="35">
        <v>4.2999999999999972</v>
      </c>
    </row>
    <row r="154" spans="1:11" x14ac:dyDescent="0.25">
      <c r="A154" s="34" t="s">
        <v>235</v>
      </c>
      <c r="B154" s="35">
        <v>11.000000000000014</v>
      </c>
      <c r="C154" s="35">
        <v>2.2000000000000028</v>
      </c>
      <c r="D154" s="35">
        <v>7.4000000000000057</v>
      </c>
      <c r="E154" s="35">
        <v>9.2999999999999972</v>
      </c>
      <c r="F154" s="35">
        <v>9.2000000000000028</v>
      </c>
      <c r="G154" s="35">
        <v>5.5</v>
      </c>
      <c r="H154" s="35">
        <v>11.200000000000017</v>
      </c>
      <c r="I154" s="35">
        <v>4.0999999999999659</v>
      </c>
      <c r="J154" s="35">
        <v>7.2000000000000028</v>
      </c>
      <c r="K154" s="35">
        <v>8.6000000000000085</v>
      </c>
    </row>
    <row r="155" spans="1:11" x14ac:dyDescent="0.25">
      <c r="A155" s="34" t="s">
        <v>236</v>
      </c>
      <c r="B155" s="35">
        <v>4.4082357823684788</v>
      </c>
      <c r="C155" s="35">
        <v>4.7638602313769098</v>
      </c>
      <c r="D155" s="35">
        <v>4.7920602485509676</v>
      </c>
      <c r="E155" s="35">
        <v>4.145728514824583</v>
      </c>
      <c r="F155" s="35">
        <v>1.9875530154792358</v>
      </c>
      <c r="G155" s="35">
        <v>6.4856402795738575</v>
      </c>
      <c r="H155" s="35">
        <v>-3.6962106296099932</v>
      </c>
      <c r="I155" s="35">
        <v>-1.7235021744331647</v>
      </c>
      <c r="J155" s="35">
        <v>1.7110516637929436</v>
      </c>
      <c r="K155" s="35">
        <v>2.0999999999999943</v>
      </c>
    </row>
    <row r="156" spans="1:11" x14ac:dyDescent="0.25">
      <c r="A156" s="34" t="s">
        <v>237</v>
      </c>
      <c r="B156" s="35">
        <v>0.25284450063209363</v>
      </c>
      <c r="C156" s="35">
        <v>3.9092055485499202</v>
      </c>
      <c r="D156" s="35">
        <v>4.6116504854368543</v>
      </c>
      <c r="E156" s="35">
        <v>2.3201856148491657</v>
      </c>
      <c r="F156" s="35">
        <v>3.854875283446674</v>
      </c>
      <c r="G156" s="35">
        <v>3.4934497816594785</v>
      </c>
      <c r="H156" s="35">
        <v>1.8987341772151751</v>
      </c>
      <c r="I156" s="35"/>
      <c r="J156" s="35"/>
      <c r="K156" s="35"/>
    </row>
    <row r="157" spans="1:11" x14ac:dyDescent="0.25">
      <c r="A157" s="34" t="s">
        <v>238</v>
      </c>
      <c r="B157" s="35">
        <v>11.585617486920754</v>
      </c>
      <c r="C157" s="35">
        <v>5.4236735268474945</v>
      </c>
      <c r="D157" s="35">
        <v>6.6011371936654655</v>
      </c>
      <c r="E157" s="35">
        <v>-1.4134855848101608</v>
      </c>
      <c r="F157" s="35">
        <v>6.6750190190902288</v>
      </c>
      <c r="G157" s="35">
        <v>6</v>
      </c>
      <c r="H157" s="35">
        <v>9.0745663365940743</v>
      </c>
      <c r="I157" s="35">
        <v>4.022881805654805</v>
      </c>
      <c r="J157" s="35">
        <v>4.5114108928865164</v>
      </c>
      <c r="K157" s="35">
        <v>4.9434493360113123</v>
      </c>
    </row>
    <row r="158" spans="1:11" x14ac:dyDescent="0.25">
      <c r="A158" s="34" t="s">
        <v>239</v>
      </c>
      <c r="B158" s="35">
        <v>0.12805148174150816</v>
      </c>
      <c r="C158" s="35">
        <v>7.6590795403026561</v>
      </c>
      <c r="D158" s="35">
        <v>5.2669170904776195</v>
      </c>
      <c r="E158" s="35">
        <v>5.5536784967528376</v>
      </c>
      <c r="F158" s="35">
        <v>3.1577759790732358</v>
      </c>
      <c r="G158" s="35">
        <v>2.0171730582388534</v>
      </c>
      <c r="H158" s="35">
        <v>4.2286932349384898</v>
      </c>
      <c r="I158" s="35">
        <v>9.6515745700756383E-2</v>
      </c>
      <c r="J158" s="35">
        <v>4.6419098143235971</v>
      </c>
      <c r="K158" s="35">
        <v>6.7744550634284479</v>
      </c>
    </row>
    <row r="159" spans="1:11" x14ac:dyDescent="0.25">
      <c r="A159" s="34" t="s">
        <v>240</v>
      </c>
      <c r="B159" s="35">
        <v>0.65480369326746768</v>
      </c>
      <c r="C159" s="35">
        <v>6.6612633040819702</v>
      </c>
      <c r="D159" s="35">
        <v>5.9005284984736477</v>
      </c>
      <c r="E159" s="35">
        <v>5.6270887627214279</v>
      </c>
      <c r="F159" s="35">
        <v>2.5279915501293715</v>
      </c>
      <c r="G159" s="35">
        <v>4.8563883948035595</v>
      </c>
      <c r="H159" s="35">
        <v>3.704190012546718</v>
      </c>
      <c r="I159" s="35">
        <v>2.0910702172739946</v>
      </c>
      <c r="J159" s="35">
        <v>4.1336984563743613</v>
      </c>
      <c r="K159" s="35">
        <v>2.631864331588929</v>
      </c>
    </row>
    <row r="160" spans="1:11" x14ac:dyDescent="0.25">
      <c r="A160" s="34" t="s">
        <v>241</v>
      </c>
      <c r="B160" s="35">
        <v>4.1227058677827841</v>
      </c>
      <c r="C160" s="35">
        <v>2.6745310823495174</v>
      </c>
      <c r="D160" s="35">
        <v>9.2999999999999687</v>
      </c>
      <c r="E160" s="35">
        <v>5.4000000000000057</v>
      </c>
      <c r="F160" s="35">
        <v>3.6000000000000227</v>
      </c>
      <c r="G160" s="35">
        <v>5.3999999999999773</v>
      </c>
      <c r="H160" s="35">
        <v>3.7999999999999972</v>
      </c>
      <c r="I160" s="35">
        <v>-3.4999999999999858</v>
      </c>
      <c r="J160" s="35">
        <v>0.95399999999999352</v>
      </c>
      <c r="K160" s="35">
        <v>1.7814999999999941</v>
      </c>
    </row>
    <row r="161" spans="1:11" x14ac:dyDescent="0.25">
      <c r="A161" s="34" t="s">
        <v>242</v>
      </c>
      <c r="B161" s="35">
        <v>1.2128325508607816</v>
      </c>
      <c r="C161" s="35">
        <v>-5.8871279474293772</v>
      </c>
      <c r="D161" s="35">
        <v>-2.8504538546846732</v>
      </c>
      <c r="E161" s="35">
        <v>7.4705152527921683</v>
      </c>
      <c r="F161" s="35">
        <v>9.3066883595450491</v>
      </c>
      <c r="G161" s="35">
        <v>9.6000000000000085</v>
      </c>
      <c r="H161" s="35">
        <v>-0.99354813630876038</v>
      </c>
      <c r="I161" s="35">
        <v>0.5224146950216948</v>
      </c>
      <c r="J161" s="35">
        <v>6.7108965557209501</v>
      </c>
      <c r="K161" s="35">
        <v>4.9505662564346409</v>
      </c>
    </row>
    <row r="162" spans="1:11" x14ac:dyDescent="0.25">
      <c r="A162" s="34" t="s">
        <v>243</v>
      </c>
      <c r="B162" s="35">
        <v>27.461715421475105</v>
      </c>
      <c r="C162" s="35">
        <v>9.2880533352299324</v>
      </c>
      <c r="D162" s="35">
        <v>7.513943775947368</v>
      </c>
      <c r="E162" s="35">
        <v>7.178283643868653</v>
      </c>
      <c r="F162" s="35">
        <v>7.280905581562223</v>
      </c>
      <c r="G162" s="35">
        <v>6.4420191506962254</v>
      </c>
      <c r="H162" s="35">
        <v>5.5340669484702119</v>
      </c>
      <c r="I162" s="35">
        <v>3.2000000000000028</v>
      </c>
      <c r="J162" s="35">
        <v>4.9484999999999957</v>
      </c>
      <c r="K162" s="35">
        <v>6</v>
      </c>
    </row>
    <row r="163" spans="1:11" x14ac:dyDescent="0.25">
      <c r="A163" s="34" t="s">
        <v>244</v>
      </c>
      <c r="B163" s="35">
        <v>4.2019577852554306</v>
      </c>
      <c r="C163" s="35">
        <v>4.5802530676422464</v>
      </c>
      <c r="D163" s="35">
        <v>9.1590963574372353</v>
      </c>
      <c r="E163" s="35">
        <v>7.3703976481382654</v>
      </c>
      <c r="F163" s="35">
        <v>8.7636404221615152</v>
      </c>
      <c r="G163" s="35">
        <v>8.8569490749100339</v>
      </c>
      <c r="H163" s="35">
        <v>1.7010593944641244</v>
      </c>
      <c r="I163" s="35">
        <v>-0.97973537438240044</v>
      </c>
      <c r="J163" s="35">
        <v>14.763216761640294</v>
      </c>
      <c r="K163" s="35">
        <v>4.8891246015784589</v>
      </c>
    </row>
    <row r="164" spans="1:11" x14ac:dyDescent="0.25">
      <c r="A164" s="34" t="s">
        <v>245</v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</row>
    <row r="165" spans="1:11" x14ac:dyDescent="0.25">
      <c r="A165" s="34" t="s">
        <v>246</v>
      </c>
      <c r="B165" s="35">
        <v>4.5828924288062467</v>
      </c>
      <c r="C165" s="35">
        <v>4.7750270317136909</v>
      </c>
      <c r="D165" s="35">
        <v>5.0578042266880487</v>
      </c>
      <c r="E165" s="35">
        <v>6.6552172621400842</v>
      </c>
      <c r="F165" s="35">
        <v>8.3454076049133334</v>
      </c>
      <c r="G165" s="35">
        <v>10.493935610377875</v>
      </c>
      <c r="H165" s="35">
        <v>5.7504775641202173</v>
      </c>
      <c r="I165" s="35">
        <v>-4.9315841724668985</v>
      </c>
      <c r="J165" s="35">
        <v>4.182900159386449</v>
      </c>
      <c r="K165" s="35">
        <v>3.3492056150487599</v>
      </c>
    </row>
    <row r="166" spans="1:11" x14ac:dyDescent="0.25">
      <c r="A166" s="34" t="s">
        <v>247</v>
      </c>
      <c r="B166" s="35">
        <v>3.826850684770065</v>
      </c>
      <c r="C166" s="35">
        <v>2.9300494692444943</v>
      </c>
      <c r="D166" s="35">
        <v>4.4018069213557283</v>
      </c>
      <c r="E166" s="35">
        <v>4.007255923135844</v>
      </c>
      <c r="F166" s="35">
        <v>5.8496026322594901</v>
      </c>
      <c r="G166" s="35">
        <v>6.870189154337254</v>
      </c>
      <c r="H166" s="35">
        <v>3.5892877079485572</v>
      </c>
      <c r="I166" s="35">
        <v>-8.0078587119508597</v>
      </c>
      <c r="J166" s="35">
        <v>1.3795393520041728</v>
      </c>
      <c r="K166" s="35">
        <v>-0.17459431025578454</v>
      </c>
    </row>
    <row r="167" spans="1:11" x14ac:dyDescent="0.25">
      <c r="A167" s="34" t="s">
        <v>248</v>
      </c>
      <c r="B167" s="35">
        <v>-2.7999999999999687</v>
      </c>
      <c r="C167" s="35">
        <v>6.4999999999999716</v>
      </c>
      <c r="D167" s="35">
        <v>4.89837094604691</v>
      </c>
      <c r="E167" s="35">
        <v>5.4211932324131737</v>
      </c>
      <c r="F167" s="35">
        <v>6.9466499983106473</v>
      </c>
      <c r="G167" s="35">
        <v>10.700000000000017</v>
      </c>
      <c r="H167" s="35">
        <v>7.2999999999999972</v>
      </c>
      <c r="I167" s="35">
        <v>-1.2000000000000028</v>
      </c>
      <c r="J167" s="35">
        <v>7.0000000000000568</v>
      </c>
      <c r="K167" s="35">
        <v>9.0000000000000284</v>
      </c>
    </row>
    <row r="168" spans="1:11" x14ac:dyDescent="0.25">
      <c r="A168" s="34" t="s">
        <v>249</v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</row>
    <row r="169" spans="1:11" x14ac:dyDescent="0.25">
      <c r="A169" s="34" t="s">
        <v>250</v>
      </c>
      <c r="B169" s="35">
        <v>3.6678376110939013</v>
      </c>
      <c r="C169" s="35">
        <v>2.9490744246935492</v>
      </c>
      <c r="D169" s="35">
        <v>4.5545434036608441</v>
      </c>
      <c r="E169" s="35">
        <v>5.2771169915501304</v>
      </c>
      <c r="F169" s="35">
        <v>5.6037176926474928</v>
      </c>
      <c r="G169" s="35">
        <v>5.5477569146554089</v>
      </c>
      <c r="H169" s="35">
        <v>3.6185624998215502</v>
      </c>
      <c r="I169" s="35">
        <v>-1.5373109980975812</v>
      </c>
      <c r="J169" s="35">
        <v>2.8896188761343211</v>
      </c>
      <c r="K169" s="35">
        <v>3.1227288354665177</v>
      </c>
    </row>
    <row r="170" spans="1:11" x14ac:dyDescent="0.25">
      <c r="A170" s="34" t="s">
        <v>251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</row>
    <row r="171" spans="1:11" x14ac:dyDescent="0.25">
      <c r="A171" s="34" t="s">
        <v>252</v>
      </c>
      <c r="B171" s="35">
        <v>2.710182437606278</v>
      </c>
      <c r="C171" s="35">
        <v>3.0894415968011089</v>
      </c>
      <c r="D171" s="35">
        <v>3.2593010693643834</v>
      </c>
      <c r="E171" s="35">
        <v>3.5836461451050639</v>
      </c>
      <c r="F171" s="35">
        <v>4.0762214367566969</v>
      </c>
      <c r="G171" s="35">
        <v>3.4791846558307213</v>
      </c>
      <c r="H171" s="35">
        <v>0.88865804943402793</v>
      </c>
      <c r="I171" s="35">
        <v>-3.7407526920273</v>
      </c>
      <c r="J171" s="35">
        <v>-6.9476852660400823E-2</v>
      </c>
      <c r="K171" s="35">
        <v>0.70795231237789835</v>
      </c>
    </row>
    <row r="172" spans="1:11" x14ac:dyDescent="0.25">
      <c r="A172" s="34" t="s">
        <v>253</v>
      </c>
      <c r="B172" s="35">
        <v>3.9646564959254107</v>
      </c>
      <c r="C172" s="35">
        <v>5.9402690770441069</v>
      </c>
      <c r="D172" s="35">
        <v>5.4450612789360093</v>
      </c>
      <c r="E172" s="35">
        <v>6.2417480440162763</v>
      </c>
      <c r="F172" s="35">
        <v>7.6674678665953167</v>
      </c>
      <c r="G172" s="35">
        <v>6.7976434886929127</v>
      </c>
      <c r="H172" s="35">
        <v>5.9500433564328716</v>
      </c>
      <c r="I172" s="35">
        <v>3.538955823293179</v>
      </c>
      <c r="J172" s="35">
        <v>8.0159594057522128</v>
      </c>
      <c r="K172" s="35">
        <v>8.2520708421941436</v>
      </c>
    </row>
    <row r="173" spans="1:11" x14ac:dyDescent="0.25">
      <c r="A173" s="34" t="s">
        <v>254</v>
      </c>
      <c r="B173" s="35">
        <v>1.0245963941503788</v>
      </c>
      <c r="C173" s="35">
        <v>0.4696042494281869</v>
      </c>
      <c r="D173" s="35">
        <v>7.6352649121099034</v>
      </c>
      <c r="E173" s="35">
        <v>5.6118331338880694</v>
      </c>
      <c r="F173" s="35">
        <v>5.5060013965928505</v>
      </c>
      <c r="G173" s="35">
        <v>-4.8832307190767636</v>
      </c>
      <c r="H173" s="35">
        <v>4.0423486187465301</v>
      </c>
      <c r="I173" s="35">
        <v>-5.5947124857850099</v>
      </c>
      <c r="J173" s="35">
        <v>-2.6911051109820789</v>
      </c>
      <c r="K173" s="35">
        <v>-8.8202545979825686E-2</v>
      </c>
    </row>
    <row r="174" spans="1:11" x14ac:dyDescent="0.25">
      <c r="A174" s="34" t="s">
        <v>255</v>
      </c>
      <c r="B174" s="35">
        <v>3.1056325210391975</v>
      </c>
      <c r="C174" s="35">
        <v>2.0310779423817138</v>
      </c>
      <c r="D174" s="35">
        <v>5.6274291678683852</v>
      </c>
      <c r="E174" s="35">
        <v>4.3381592890437588</v>
      </c>
      <c r="F174" s="35">
        <v>5.8837090483133494</v>
      </c>
      <c r="G174" s="35">
        <v>1.1695722519161365</v>
      </c>
      <c r="H174" s="35">
        <v>5.4001490981205222</v>
      </c>
      <c r="I174" s="35">
        <v>-16.928850438671944</v>
      </c>
      <c r="J174" s="35">
        <v>4.3978943859057011</v>
      </c>
      <c r="K174" s="35">
        <v>0.70141858673355273</v>
      </c>
    </row>
    <row r="175" spans="1:11" x14ac:dyDescent="0.25">
      <c r="A175" s="34" t="s">
        <v>256</v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</row>
    <row r="176" spans="1:11" x14ac:dyDescent="0.25">
      <c r="A176" s="34" t="s">
        <v>257</v>
      </c>
      <c r="B176" s="35">
        <v>3.8414596440286033</v>
      </c>
      <c r="C176" s="35">
        <v>3.0732549633742963</v>
      </c>
      <c r="D176" s="35">
        <v>6.5758420133789457</v>
      </c>
      <c r="E176" s="35">
        <v>2.127553294969502</v>
      </c>
      <c r="F176" s="35">
        <v>9.5296744126046207</v>
      </c>
      <c r="G176" s="35">
        <v>3.1210341298961026</v>
      </c>
      <c r="H176" s="35">
        <v>-0.5954284424236107</v>
      </c>
      <c r="I176" s="35">
        <v>-2.2977945794812769</v>
      </c>
      <c r="J176" s="35">
        <v>-1.8352402713183125</v>
      </c>
      <c r="K176" s="35">
        <v>3.618024100238415E-2</v>
      </c>
    </row>
    <row r="177" spans="1:11" x14ac:dyDescent="0.25">
      <c r="A177" s="34" t="s">
        <v>258</v>
      </c>
      <c r="B177" s="35">
        <v>5.3605430905349039</v>
      </c>
      <c r="C177" s="35">
        <v>7.1448253849951442</v>
      </c>
      <c r="D177" s="35">
        <v>1.8056729230631277</v>
      </c>
      <c r="E177" s="35">
        <v>6.3257597113378807</v>
      </c>
      <c r="F177" s="35">
        <v>11.294342223871894</v>
      </c>
      <c r="G177" s="35">
        <v>10.162466053647151</v>
      </c>
      <c r="H177" s="35">
        <v>6.8376438024392314</v>
      </c>
      <c r="I177" s="35">
        <v>3.9630814071165474</v>
      </c>
      <c r="J177" s="35">
        <v>4.450587960439222</v>
      </c>
      <c r="K177" s="35">
        <v>-4.9000000000000199</v>
      </c>
    </row>
    <row r="178" spans="1:11" x14ac:dyDescent="0.25">
      <c r="A178" s="34" t="s">
        <v>259</v>
      </c>
      <c r="B178" s="35">
        <v>4.8284595901450444</v>
      </c>
      <c r="C178" s="35">
        <v>6.0030311683177047</v>
      </c>
      <c r="D178" s="35">
        <v>8.7028595109821794</v>
      </c>
      <c r="E178" s="35">
        <v>4.5558520777735367</v>
      </c>
      <c r="F178" s="35">
        <v>3.8442473224615838</v>
      </c>
      <c r="G178" s="35">
        <v>5.1114878080584134</v>
      </c>
      <c r="H178" s="35">
        <v>4.1434065252450125</v>
      </c>
      <c r="I178" s="35">
        <v>3.0136986301369859</v>
      </c>
      <c r="J178" s="35">
        <v>4.1049953746531003</v>
      </c>
      <c r="K178" s="35"/>
    </row>
    <row r="179" spans="1:11" x14ac:dyDescent="0.25">
      <c r="A179" s="34" t="s">
        <v>260</v>
      </c>
      <c r="B179" s="35">
        <v>1.7772046868868046</v>
      </c>
      <c r="C179" s="35">
        <v>2.2400940105027303</v>
      </c>
      <c r="D179" s="35">
        <v>2.9066843863367069</v>
      </c>
      <c r="E179" s="35">
        <v>2.4633292903203312</v>
      </c>
      <c r="F179" s="35">
        <v>3.3025616569014744</v>
      </c>
      <c r="G179" s="35">
        <v>3.5036520420108417</v>
      </c>
      <c r="H179" s="35">
        <v>2.3575888874729287</v>
      </c>
      <c r="I179" s="35">
        <v>1.2076693227091653</v>
      </c>
      <c r="J179" s="35">
        <v>2</v>
      </c>
      <c r="K179" s="35">
        <v>1.2999999999999829</v>
      </c>
    </row>
    <row r="180" spans="1:11" x14ac:dyDescent="0.25">
      <c r="A180" s="34" t="s">
        <v>261</v>
      </c>
      <c r="B180" s="35">
        <v>2.4834170776511115</v>
      </c>
      <c r="C180" s="35">
        <v>2.3357018032530164</v>
      </c>
      <c r="D180" s="35">
        <v>4.234861709926335</v>
      </c>
      <c r="E180" s="35">
        <v>3.1607849886180901</v>
      </c>
      <c r="F180" s="35">
        <v>4.2971789663732665</v>
      </c>
      <c r="G180" s="35">
        <v>3.3142453555280156</v>
      </c>
      <c r="H180" s="35">
        <v>-0.61341613641329218</v>
      </c>
      <c r="I180" s="35">
        <v>-5.0277445939598806</v>
      </c>
      <c r="J180" s="35">
        <v>6.1526827588410384</v>
      </c>
      <c r="K180" s="35">
        <v>3.9165322181464006</v>
      </c>
    </row>
    <row r="181" spans="1:11" x14ac:dyDescent="0.25">
      <c r="A181" s="34" t="s">
        <v>262</v>
      </c>
      <c r="B181" s="35">
        <v>0.4431410570606289</v>
      </c>
      <c r="C181" s="35">
        <v>-0.19779452440013756</v>
      </c>
      <c r="D181" s="35">
        <v>2.5326971415558575</v>
      </c>
      <c r="E181" s="35">
        <v>2.640644968504688</v>
      </c>
      <c r="F181" s="35">
        <v>3.630387645008696</v>
      </c>
      <c r="G181" s="35">
        <v>3.6445300121242354</v>
      </c>
      <c r="H181" s="35">
        <v>2.0954729919078403</v>
      </c>
      <c r="I181" s="35">
        <v>-1.8780303622580163</v>
      </c>
      <c r="J181" s="35">
        <v>2.7140447254233635</v>
      </c>
      <c r="K181" s="35">
        <v>2.0999999999999943</v>
      </c>
    </row>
    <row r="182" spans="1:11" x14ac:dyDescent="0.25">
      <c r="A182" s="34" t="s">
        <v>263</v>
      </c>
      <c r="B182" s="35">
        <v>5.8999999999999915</v>
      </c>
      <c r="C182" s="35">
        <v>0.59999999999999432</v>
      </c>
      <c r="D182" s="35">
        <v>6.8999999999999915</v>
      </c>
      <c r="E182" s="35">
        <v>6.2000000000000028</v>
      </c>
      <c r="F182" s="35">
        <v>5</v>
      </c>
      <c r="G182" s="35">
        <v>5.6999999999999886</v>
      </c>
      <c r="H182" s="35">
        <v>4.5</v>
      </c>
      <c r="I182" s="35">
        <v>6</v>
      </c>
      <c r="J182" s="35">
        <v>3.2000000000000028</v>
      </c>
      <c r="K182" s="35"/>
    </row>
    <row r="183" spans="1:11" x14ac:dyDescent="0.25">
      <c r="A183" s="34" t="s">
        <v>264</v>
      </c>
      <c r="B183" s="35">
        <v>9.0999999999999943</v>
      </c>
      <c r="C183" s="35">
        <v>10.200000000000074</v>
      </c>
      <c r="D183" s="35">
        <v>10.599999999999937</v>
      </c>
      <c r="E183" s="35">
        <v>10.485485988858258</v>
      </c>
      <c r="F183" s="35">
        <v>-15.662748378978975</v>
      </c>
      <c r="G183" s="35">
        <v>21.713401166011991</v>
      </c>
      <c r="H183" s="35">
        <v>21.245642857891724</v>
      </c>
      <c r="I183" s="35">
        <v>3.8999999999999488</v>
      </c>
      <c r="J183" s="35">
        <v>6.5</v>
      </c>
      <c r="K183" s="35">
        <v>7.4000000000000057</v>
      </c>
    </row>
    <row r="184" spans="1:11" x14ac:dyDescent="0.25">
      <c r="A184" s="34" t="s">
        <v>265</v>
      </c>
      <c r="B184" s="35">
        <v>7.1635535369594265</v>
      </c>
      <c r="C184" s="35">
        <v>6.8862265317784761</v>
      </c>
      <c r="D184" s="35">
        <v>7.8282983813669773</v>
      </c>
      <c r="E184" s="35">
        <v>7.3698712647584728</v>
      </c>
      <c r="F184" s="35">
        <v>6.737388164770735</v>
      </c>
      <c r="G184" s="35">
        <v>7.1480955873316674</v>
      </c>
      <c r="H184" s="35">
        <v>7.4368196637297075</v>
      </c>
      <c r="I184" s="35">
        <v>6.021952116447423</v>
      </c>
      <c r="J184" s="35">
        <v>7.0430723439884417</v>
      </c>
      <c r="K184" s="35">
        <v>6.3228426486671623</v>
      </c>
    </row>
    <row r="185" spans="1:11" x14ac:dyDescent="0.25">
      <c r="A185" s="34" t="s">
        <v>266</v>
      </c>
      <c r="B185" s="35">
        <v>5.3175737514400794</v>
      </c>
      <c r="C185" s="35">
        <v>7.1399753231499545</v>
      </c>
      <c r="D185" s="35">
        <v>6.3440734959053344</v>
      </c>
      <c r="E185" s="35">
        <v>4.6046989457427543</v>
      </c>
      <c r="F185" s="35">
        <v>5.0928987130441925</v>
      </c>
      <c r="G185" s="35">
        <v>5.0443161481650947</v>
      </c>
      <c r="H185" s="35">
        <v>2.4843004010776042</v>
      </c>
      <c r="I185" s="35">
        <v>-2.3298485875633759</v>
      </c>
      <c r="J185" s="35">
        <v>7.8105123947401154</v>
      </c>
      <c r="K185" s="35">
        <v>5.0673264707228327E-2</v>
      </c>
    </row>
    <row r="186" spans="1:11" x14ac:dyDescent="0.25">
      <c r="A186" s="34" t="s">
        <v>267</v>
      </c>
      <c r="B186" s="35">
        <v>2.4196460816179126</v>
      </c>
      <c r="C186" s="35">
        <v>0.10578279266573531</v>
      </c>
      <c r="D186" s="35">
        <v>4.1563930961606275</v>
      </c>
      <c r="E186" s="35">
        <v>6.2225228271897208</v>
      </c>
      <c r="F186" s="35">
        <v>-3.1468531468531467</v>
      </c>
      <c r="G186" s="35">
        <v>11.624548736462103</v>
      </c>
      <c r="H186" s="35">
        <v>14.634540750323424</v>
      </c>
      <c r="I186" s="35">
        <v>12.766257582169558</v>
      </c>
      <c r="J186" s="35">
        <v>9.4696022016512273</v>
      </c>
      <c r="K186" s="35">
        <v>10.600000000000009</v>
      </c>
    </row>
    <row r="187" spans="1:11" x14ac:dyDescent="0.25">
      <c r="A187" s="34" t="s">
        <v>268</v>
      </c>
      <c r="B187" s="35">
        <v>-0.92215101838411329</v>
      </c>
      <c r="C187" s="35">
        <v>4.9543976568641028</v>
      </c>
      <c r="D187" s="35">
        <v>2.119065322748213</v>
      </c>
      <c r="E187" s="35">
        <v>1.1804069534445887</v>
      </c>
      <c r="F187" s="35">
        <v>4.0524125487048934</v>
      </c>
      <c r="G187" s="35">
        <v>2.290453888814497</v>
      </c>
      <c r="H187" s="35">
        <v>2.3792683816147076</v>
      </c>
      <c r="I187" s="35">
        <v>3.2263726716157635</v>
      </c>
      <c r="J187" s="35">
        <v>3.708257667258863</v>
      </c>
      <c r="K187" s="35">
        <v>3.906478386942041</v>
      </c>
    </row>
    <row r="188" spans="1:11" x14ac:dyDescent="0.25">
      <c r="A188" s="34" t="s">
        <v>269</v>
      </c>
      <c r="B188" s="35">
        <v>3.7361663773952216</v>
      </c>
      <c r="C188" s="35">
        <v>2.5957693877313375</v>
      </c>
      <c r="D188" s="35">
        <v>1.0313875016223335</v>
      </c>
      <c r="E188" s="35">
        <v>-0.94987952549377042</v>
      </c>
      <c r="F188" s="35">
        <v>0.11705401779633462</v>
      </c>
      <c r="G188" s="35">
        <v>-0.9549751721524018</v>
      </c>
      <c r="H188" s="35">
        <v>2.6871005760621784</v>
      </c>
      <c r="I188" s="35">
        <v>-0.13457736293925393</v>
      </c>
      <c r="J188" s="35">
        <v>-0.47921270700129526</v>
      </c>
      <c r="K188" s="35">
        <v>1.1591478446010512</v>
      </c>
    </row>
    <row r="189" spans="1:11" x14ac:dyDescent="0.25">
      <c r="A189" s="34" t="s">
        <v>270</v>
      </c>
      <c r="B189" s="35">
        <v>8.0136120436063152</v>
      </c>
      <c r="C189" s="35">
        <v>14.433542657230248</v>
      </c>
      <c r="D189" s="35">
        <v>7.8999999999999915</v>
      </c>
      <c r="E189" s="35">
        <v>5.7647586070533663</v>
      </c>
      <c r="F189" s="35">
        <v>13.200000000000031</v>
      </c>
      <c r="G189" s="35">
        <v>4.8000000000000114</v>
      </c>
      <c r="H189" s="35">
        <v>2.6999999999999886</v>
      </c>
      <c r="I189" s="35">
        <v>-3.2999999999999972</v>
      </c>
      <c r="J189" s="35">
        <v>-1.999999999998181E-2</v>
      </c>
      <c r="K189" s="35">
        <v>-1.4000000000000057</v>
      </c>
    </row>
    <row r="190" spans="1:11" x14ac:dyDescent="0.25">
      <c r="A190" s="34" t="s">
        <v>271</v>
      </c>
      <c r="B190" s="35">
        <v>1.700350275936799</v>
      </c>
      <c r="C190" s="35">
        <v>5.4706211323599234</v>
      </c>
      <c r="D190" s="35">
        <v>5.9590142847853969</v>
      </c>
      <c r="E190" s="35">
        <v>4.00015448588384</v>
      </c>
      <c r="F190" s="35">
        <v>5.6542714527955127</v>
      </c>
      <c r="G190" s="35">
        <v>6.2594932697498393</v>
      </c>
      <c r="H190" s="35">
        <v>4.5207652037221493</v>
      </c>
      <c r="I190" s="35">
        <v>3.0972133809795963</v>
      </c>
      <c r="J190" s="35">
        <v>3</v>
      </c>
      <c r="K190" s="35">
        <v>-1.7999999999999972</v>
      </c>
    </row>
    <row r="191" spans="1:11" x14ac:dyDescent="0.25">
      <c r="A191" s="34" t="s">
        <v>272</v>
      </c>
      <c r="B191" s="35">
        <v>6.1638397623798227</v>
      </c>
      <c r="C191" s="35">
        <v>5.2652646143094302</v>
      </c>
      <c r="D191" s="35">
        <v>9.3628088545770112</v>
      </c>
      <c r="E191" s="35">
        <v>8.4016174719299812</v>
      </c>
      <c r="F191" s="35">
        <v>6.8934889983264185</v>
      </c>
      <c r="G191" s="35">
        <v>4.6685791111526385</v>
      </c>
      <c r="H191" s="35">
        <v>0.65883904068580534</v>
      </c>
      <c r="I191" s="35">
        <v>-4.8258752954376263</v>
      </c>
      <c r="J191" s="35">
        <v>9.1569529292685843</v>
      </c>
      <c r="K191" s="35">
        <v>8.48871958607333</v>
      </c>
    </row>
    <row r="192" spans="1:11" x14ac:dyDescent="0.25">
      <c r="A192" s="34" t="s">
        <v>273</v>
      </c>
      <c r="B192" s="35">
        <v>15.799999999999926</v>
      </c>
      <c r="C192" s="35">
        <v>17.100000000000222</v>
      </c>
      <c r="D192" s="35">
        <v>17.199999999999747</v>
      </c>
      <c r="E192" s="35">
        <v>13.000000000000227</v>
      </c>
      <c r="F192" s="35">
        <v>11.399999999999849</v>
      </c>
      <c r="G192" s="35">
        <v>11.80000000000021</v>
      </c>
      <c r="H192" s="35">
        <v>14.700000000000003</v>
      </c>
      <c r="I192" s="35">
        <v>6.0999999999999943</v>
      </c>
      <c r="J192" s="35">
        <v>9.2000000000000028</v>
      </c>
      <c r="K192" s="35">
        <v>9.8999999999999915</v>
      </c>
    </row>
    <row r="193" spans="1:11" x14ac:dyDescent="0.25">
      <c r="A193" s="34" t="s">
        <v>274</v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</row>
    <row r="194" spans="1:11" x14ac:dyDescent="0.25">
      <c r="A194" s="34" t="s">
        <v>275</v>
      </c>
      <c r="B194" s="35">
        <v>5.5400140433070675</v>
      </c>
      <c r="C194" s="35">
        <v>-3.2000000000000028</v>
      </c>
      <c r="D194" s="35">
        <v>-1.3127891067821906</v>
      </c>
      <c r="E194" s="35">
        <v>-4.0996864169004823</v>
      </c>
      <c r="F194" s="35">
        <v>2.5884529197405186</v>
      </c>
      <c r="G194" s="35">
        <v>5.4601221762463155</v>
      </c>
      <c r="H194" s="35">
        <v>7.5812327601324085</v>
      </c>
      <c r="I194" s="35">
        <v>-1.7333370623320121</v>
      </c>
      <c r="J194" s="35">
        <v>-5</v>
      </c>
      <c r="K194" s="35">
        <v>1</v>
      </c>
    </row>
    <row r="195" spans="1:11" x14ac:dyDescent="0.25">
      <c r="A195" s="34" t="s">
        <v>276</v>
      </c>
      <c r="B195" s="35">
        <v>8.7326857643232216</v>
      </c>
      <c r="C195" s="35">
        <v>6.4732586713005134</v>
      </c>
      <c r="D195" s="35">
        <v>6.8072333441914168</v>
      </c>
      <c r="E195" s="35">
        <v>6.3325651166086629</v>
      </c>
      <c r="F195" s="35">
        <v>10.784744385966178</v>
      </c>
      <c r="G195" s="35">
        <v>8.4124259656703941</v>
      </c>
      <c r="H195" s="35">
        <v>8.7088567044994534</v>
      </c>
      <c r="I195" s="35">
        <v>7.2474515039053387</v>
      </c>
      <c r="J195" s="35">
        <v>5.8999999999999915</v>
      </c>
      <c r="K195" s="35">
        <v>6.6999999999999886</v>
      </c>
    </row>
    <row r="196" spans="1:11" x14ac:dyDescent="0.25">
      <c r="A196" s="34" t="s">
        <v>277</v>
      </c>
      <c r="B196" s="35">
        <v>5.1999999999998465</v>
      </c>
      <c r="C196" s="35">
        <v>9.4000000000002046</v>
      </c>
      <c r="D196" s="35">
        <v>12.099999999999994</v>
      </c>
      <c r="E196" s="35">
        <v>2.6999999999999886</v>
      </c>
      <c r="F196" s="35">
        <v>7.2999999999999972</v>
      </c>
      <c r="G196" s="35">
        <v>7.9000007678224904</v>
      </c>
      <c r="H196" s="35">
        <v>2.2999999999999972</v>
      </c>
      <c r="I196" s="35">
        <v>-14.799999999999997</v>
      </c>
      <c r="J196" s="35">
        <v>4.0999999999999659</v>
      </c>
      <c r="K196" s="35">
        <v>5.2000000000000313</v>
      </c>
    </row>
    <row r="197" spans="1:11" x14ac:dyDescent="0.25">
      <c r="A197" s="34" t="s">
        <v>278</v>
      </c>
      <c r="B197" s="35">
        <v>2.4334568139548338</v>
      </c>
      <c r="C197" s="35">
        <v>8.8005408170285619</v>
      </c>
      <c r="D197" s="35">
        <v>9.5664366425645397</v>
      </c>
      <c r="E197" s="35">
        <v>4.8551411953046966</v>
      </c>
      <c r="F197" s="35">
        <v>9.9061920430750803</v>
      </c>
      <c r="G197" s="35">
        <v>3.2132479660679252</v>
      </c>
      <c r="H197" s="35">
        <v>3.2946366037449195</v>
      </c>
      <c r="I197" s="35">
        <v>-1.6094296792271194</v>
      </c>
      <c r="J197" s="35">
        <v>1.4321297728145481</v>
      </c>
      <c r="K197" s="35">
        <v>4.8999999999999915</v>
      </c>
    </row>
    <row r="198" spans="1:11" x14ac:dyDescent="0.25">
      <c r="A198" s="34" t="s">
        <v>279</v>
      </c>
      <c r="B198" s="35">
        <v>2.6575062364535711</v>
      </c>
      <c r="C198" s="35">
        <v>3.5246211185666425</v>
      </c>
      <c r="D198" s="35">
        <v>2.9553302687971694</v>
      </c>
      <c r="E198" s="35">
        <v>2.0857658422672927</v>
      </c>
      <c r="F198" s="35">
        <v>2.6071165751985177</v>
      </c>
      <c r="G198" s="35">
        <v>3.4661633209399696</v>
      </c>
      <c r="H198" s="35">
        <v>-1.1028643435473668</v>
      </c>
      <c r="I198" s="35">
        <v>-4.3733362345706439</v>
      </c>
      <c r="J198" s="35">
        <v>2.0921655558091743</v>
      </c>
      <c r="K198" s="35">
        <v>0.65471300496481888</v>
      </c>
    </row>
    <row r="199" spans="1:11" x14ac:dyDescent="0.25">
      <c r="A199" s="34" t="s">
        <v>280</v>
      </c>
      <c r="B199" s="35">
        <v>1.8279979787413083</v>
      </c>
      <c r="C199" s="35">
        <v>2.5526061481939308</v>
      </c>
      <c r="D199" s="35">
        <v>3.4797741839636558</v>
      </c>
      <c r="E199" s="35">
        <v>3.0756230823502335</v>
      </c>
      <c r="F199" s="35">
        <v>2.6591214791114481</v>
      </c>
      <c r="G199" s="35">
        <v>1.9072132977733673</v>
      </c>
      <c r="H199" s="35">
        <v>-0.35908828094093792</v>
      </c>
      <c r="I199" s="35">
        <v>-3.5274715206303711</v>
      </c>
      <c r="J199" s="35">
        <v>3.0217171077624414</v>
      </c>
      <c r="K199" s="35">
        <v>1.6999999999999886</v>
      </c>
    </row>
    <row r="200" spans="1:11" x14ac:dyDescent="0.25">
      <c r="A200" s="34" t="s">
        <v>281</v>
      </c>
      <c r="B200" s="35">
        <v>-7.7320072195004457</v>
      </c>
      <c r="C200" s="35">
        <v>0.80528391982514336</v>
      </c>
      <c r="D200" s="35">
        <v>5.0041603569972608</v>
      </c>
      <c r="E200" s="35">
        <v>7.460132064919506</v>
      </c>
      <c r="F200" s="35">
        <v>4.0985773981874445</v>
      </c>
      <c r="G200" s="35">
        <v>6.5415108494734966</v>
      </c>
      <c r="H200" s="35">
        <v>7.176144661033959</v>
      </c>
      <c r="I200" s="35">
        <v>2.4177563726918407</v>
      </c>
      <c r="J200" s="35">
        <v>8.8948201026913551</v>
      </c>
      <c r="K200" s="35">
        <v>5.7003201983247607</v>
      </c>
    </row>
    <row r="201" spans="1:11" x14ac:dyDescent="0.25">
      <c r="A201" s="34" t="s">
        <v>282</v>
      </c>
      <c r="B201" s="35">
        <v>3.9999999999997584</v>
      </c>
      <c r="C201" s="35">
        <v>4.2000000000003581</v>
      </c>
      <c r="D201" s="35">
        <v>7.6999999999994202</v>
      </c>
      <c r="E201" s="35">
        <v>7.00000000000027</v>
      </c>
      <c r="F201" s="35">
        <v>7.2999999999997982</v>
      </c>
      <c r="G201" s="35">
        <v>9.5000000000001563</v>
      </c>
      <c r="H201" s="35">
        <v>8.9999999999999858</v>
      </c>
      <c r="I201" s="35">
        <v>8.0999999999999943</v>
      </c>
      <c r="J201" s="35">
        <v>8.5</v>
      </c>
      <c r="K201" s="35">
        <v>8.2999999999999972</v>
      </c>
    </row>
    <row r="202" spans="1:11" x14ac:dyDescent="0.25">
      <c r="A202" s="34" t="s">
        <v>283</v>
      </c>
      <c r="B202" s="35">
        <v>-4.3979690522243686</v>
      </c>
      <c r="C202" s="35">
        <v>3.7353632937963113</v>
      </c>
      <c r="D202" s="35">
        <v>4.485835486859429</v>
      </c>
      <c r="E202" s="35">
        <v>5.2475617154323402</v>
      </c>
      <c r="F202" s="35">
        <v>7.3602766754605682</v>
      </c>
      <c r="G202" s="35">
        <v>6.5067008074008328</v>
      </c>
      <c r="H202" s="35">
        <v>6.1731746093295499</v>
      </c>
      <c r="I202" s="35">
        <v>3.4512983455681052</v>
      </c>
      <c r="J202" s="35">
        <v>3.0481452354820675</v>
      </c>
      <c r="K202" s="35">
        <v>4.2999999999999545</v>
      </c>
    </row>
    <row r="203" spans="1:11" x14ac:dyDescent="0.25">
      <c r="A203" s="34" t="s">
        <v>284</v>
      </c>
      <c r="B203" s="35">
        <v>-8.8556473528677913</v>
      </c>
      <c r="C203" s="35">
        <v>-7.75530004959883</v>
      </c>
      <c r="D203" s="35">
        <v>18.286606689124454</v>
      </c>
      <c r="E203" s="35">
        <v>10.317913804314841</v>
      </c>
      <c r="F203" s="35">
        <v>9.8721491085103708</v>
      </c>
      <c r="G203" s="35">
        <v>8.7535788078585028</v>
      </c>
      <c r="H203" s="35">
        <v>5.2778541239878223</v>
      </c>
      <c r="I203" s="35">
        <v>-3.2023026574900229</v>
      </c>
      <c r="J203" s="35">
        <v>-1.4887912507834784</v>
      </c>
      <c r="K203" s="35">
        <v>4.1764253592392748</v>
      </c>
    </row>
    <row r="204" spans="1:11" x14ac:dyDescent="0.25">
      <c r="A204" s="34" t="s">
        <v>285</v>
      </c>
      <c r="B204" s="35">
        <v>7.080183103600632</v>
      </c>
      <c r="C204" s="35">
        <v>7.3411716632561621</v>
      </c>
      <c r="D204" s="35">
        <v>7.7896045419532953</v>
      </c>
      <c r="E204" s="35">
        <v>8.4417895622663366</v>
      </c>
      <c r="F204" s="35">
        <v>8.2288674430261324</v>
      </c>
      <c r="G204" s="35">
        <v>8.456343021301322</v>
      </c>
      <c r="H204" s="35">
        <v>6.3106922383297359</v>
      </c>
      <c r="I204" s="35">
        <v>5.3235954964543311</v>
      </c>
      <c r="J204" s="35">
        <v>6.7834244475073859</v>
      </c>
      <c r="K204" s="35">
        <v>5.8853463232108254</v>
      </c>
    </row>
    <row r="205" spans="1:11" x14ac:dyDescent="0.25">
      <c r="A205" s="34" t="s">
        <v>286</v>
      </c>
      <c r="B205" s="35"/>
      <c r="C205" s="35"/>
      <c r="D205" s="35"/>
      <c r="E205" s="35"/>
      <c r="F205" s="35"/>
      <c r="G205" s="35"/>
      <c r="H205" s="35"/>
      <c r="I205" s="35"/>
      <c r="J205" s="35"/>
      <c r="K205" s="35"/>
    </row>
    <row r="206" spans="1:11" x14ac:dyDescent="0.25">
      <c r="A206" s="34" t="s">
        <v>287</v>
      </c>
      <c r="B206" s="35">
        <v>-10.083881017384172</v>
      </c>
      <c r="C206" s="35">
        <v>6.1135815104950098</v>
      </c>
      <c r="D206" s="35">
        <v>6.2393384822531743</v>
      </c>
      <c r="E206" s="35">
        <v>6.2801262944108345</v>
      </c>
      <c r="F206" s="35"/>
      <c r="G206" s="35"/>
      <c r="H206" s="35"/>
      <c r="I206" s="35"/>
      <c r="J206" s="35"/>
      <c r="K206" s="35"/>
    </row>
    <row r="207" spans="1:11" x14ac:dyDescent="0.25">
      <c r="A207" s="34" t="s">
        <v>288</v>
      </c>
      <c r="B207" s="35">
        <v>3.935231492838497</v>
      </c>
      <c r="C207" s="35">
        <v>3.7473981993721139</v>
      </c>
      <c r="D207" s="35">
        <v>3.9726963894191272</v>
      </c>
      <c r="E207" s="35">
        <v>5.5917480667634862</v>
      </c>
      <c r="F207" s="35">
        <v>3.1704093712566817</v>
      </c>
      <c r="G207" s="35">
        <v>3.3384279473355889</v>
      </c>
      <c r="H207" s="35">
        <v>3.6474814980489469</v>
      </c>
      <c r="I207" s="35">
        <v>3.8664158595007336</v>
      </c>
      <c r="J207" s="35">
        <v>7.7022052428620071</v>
      </c>
      <c r="K207" s="35">
        <v>-10.479667750222291</v>
      </c>
    </row>
    <row r="208" spans="1:11" x14ac:dyDescent="0.25">
      <c r="A208" s="34" t="s">
        <v>289</v>
      </c>
      <c r="B208" s="35">
        <v>3.2999999999999972</v>
      </c>
      <c r="C208" s="35">
        <v>5.0999999999999943</v>
      </c>
      <c r="D208" s="35">
        <v>5.3805465695243413</v>
      </c>
      <c r="E208" s="35">
        <v>5.3413791523742304</v>
      </c>
      <c r="F208" s="35">
        <v>6.2251889003661347</v>
      </c>
      <c r="G208" s="35">
        <v>6.1935013458026731</v>
      </c>
      <c r="H208" s="35">
        <v>5.6816142184751328</v>
      </c>
      <c r="I208" s="35">
        <v>6.4030270518371566</v>
      </c>
      <c r="J208" s="35">
        <v>7.6101740253569261</v>
      </c>
      <c r="K208" s="35">
        <v>5.9026869596196576</v>
      </c>
    </row>
    <row r="209" spans="1:11" x14ac:dyDescent="0.25">
      <c r="A209" s="34" t="s">
        <v>290</v>
      </c>
      <c r="B209" s="35">
        <v>-8.8940236904919487</v>
      </c>
      <c r="C209" s="35">
        <v>-16.99507483646002</v>
      </c>
      <c r="D209" s="35">
        <v>-5.8075377408998605</v>
      </c>
      <c r="E209" s="35">
        <v>-5.7110837061447484</v>
      </c>
      <c r="F209" s="35">
        <v>-3.4614951054625465</v>
      </c>
      <c r="G209" s="35">
        <v>-3.6533277608686348</v>
      </c>
      <c r="H209" s="35">
        <v>-17.668946285460308</v>
      </c>
      <c r="I209" s="35">
        <v>5.9843911526525488</v>
      </c>
      <c r="J209" s="35">
        <v>9.0096074281228624</v>
      </c>
      <c r="K209" s="35">
        <v>9.2999999999999972</v>
      </c>
    </row>
    <row r="210" spans="1:11" x14ac:dyDescent="0.25">
      <c r="B210" s="36"/>
      <c r="C210" s="36"/>
      <c r="D210" s="36"/>
      <c r="E210" s="36"/>
      <c r="F210" s="36"/>
      <c r="G210" s="36"/>
      <c r="H210" s="36"/>
      <c r="I210" s="36"/>
      <c r="J210" s="36"/>
      <c r="K210" s="36"/>
    </row>
    <row r="211" spans="1:11" x14ac:dyDescent="0.25">
      <c r="B211" s="36"/>
      <c r="C211" s="36"/>
      <c r="D211" s="36"/>
      <c r="E211" s="36"/>
      <c r="F211" s="36"/>
      <c r="G211" s="36"/>
      <c r="H211" s="36"/>
      <c r="I211" s="36"/>
      <c r="J211" s="36"/>
      <c r="K211" s="36"/>
    </row>
    <row r="212" spans="1:11" x14ac:dyDescent="0.25">
      <c r="B212" s="36"/>
      <c r="C212" s="36"/>
      <c r="D212" s="36"/>
      <c r="E212" s="36"/>
      <c r="F212" s="36"/>
      <c r="G212" s="36"/>
      <c r="H212" s="36"/>
      <c r="I212" s="36"/>
      <c r="J212" s="36"/>
      <c r="K212" s="36"/>
    </row>
    <row r="213" spans="1:11" x14ac:dyDescent="0.25">
      <c r="B213" s="36"/>
      <c r="C213" s="36"/>
      <c r="D213" s="36"/>
      <c r="E213" s="36"/>
      <c r="F213" s="36"/>
      <c r="G213" s="36"/>
      <c r="H213" s="36"/>
      <c r="I213" s="36"/>
      <c r="J213" s="36"/>
      <c r="K213" s="36"/>
    </row>
    <row r="214" spans="1:11" x14ac:dyDescent="0.25">
      <c r="B214" s="36"/>
      <c r="C214" s="36"/>
      <c r="D214" s="36"/>
      <c r="E214" s="36"/>
      <c r="F214" s="36"/>
      <c r="G214" s="36"/>
      <c r="H214" s="36"/>
      <c r="I214" s="36"/>
      <c r="J214" s="36"/>
      <c r="K214" s="36"/>
    </row>
    <row r="215" spans="1:11" x14ac:dyDescent="0.25">
      <c r="B215" s="36"/>
      <c r="C215" s="36"/>
      <c r="D215" s="36"/>
      <c r="E215" s="36"/>
      <c r="F215" s="36"/>
      <c r="G215" s="36"/>
      <c r="H215" s="36"/>
      <c r="I215" s="36"/>
      <c r="J215" s="36"/>
      <c r="K215" s="36"/>
    </row>
    <row r="216" spans="1:11" x14ac:dyDescent="0.25">
      <c r="B216" s="36"/>
      <c r="C216" s="36"/>
      <c r="D216" s="36"/>
      <c r="E216" s="36"/>
      <c r="F216" s="36"/>
      <c r="G216" s="36"/>
      <c r="H216" s="36"/>
      <c r="I216" s="36"/>
      <c r="J216" s="36"/>
      <c r="K216" s="36"/>
    </row>
    <row r="217" spans="1:11" x14ac:dyDescent="0.25">
      <c r="B217" s="36"/>
      <c r="C217" s="36"/>
      <c r="D217" s="36"/>
      <c r="E217" s="36"/>
      <c r="F217" s="36"/>
      <c r="G217" s="36"/>
      <c r="H217" s="36"/>
      <c r="I217" s="36"/>
      <c r="J217" s="36"/>
      <c r="K217" s="36"/>
    </row>
    <row r="218" spans="1:11" x14ac:dyDescent="0.25">
      <c r="B218" s="36"/>
      <c r="C218" s="36"/>
      <c r="D218" s="36"/>
      <c r="E218" s="36"/>
      <c r="F218" s="36"/>
      <c r="G218" s="36"/>
      <c r="H218" s="36"/>
      <c r="I218" s="36"/>
      <c r="J218" s="36"/>
      <c r="K218" s="36"/>
    </row>
    <row r="219" spans="1:11" x14ac:dyDescent="0.25">
      <c r="B219" s="36"/>
      <c r="C219" s="36"/>
      <c r="D219" s="36"/>
      <c r="E219" s="36"/>
      <c r="F219" s="36"/>
      <c r="G219" s="36"/>
      <c r="H219" s="36"/>
      <c r="I219" s="36"/>
      <c r="J219" s="36"/>
      <c r="K219" s="36"/>
    </row>
    <row r="220" spans="1:11" x14ac:dyDescent="0.25">
      <c r="B220" s="36"/>
      <c r="C220" s="36"/>
      <c r="D220" s="36"/>
      <c r="E220" s="36"/>
      <c r="F220" s="36"/>
      <c r="G220" s="36"/>
      <c r="H220" s="36"/>
      <c r="I220" s="36"/>
      <c r="J220" s="36"/>
      <c r="K220" s="36"/>
    </row>
    <row r="221" spans="1:11" x14ac:dyDescent="0.25">
      <c r="B221" s="36"/>
      <c r="C221" s="36"/>
      <c r="D221" s="36"/>
      <c r="E221" s="36"/>
      <c r="F221" s="36"/>
      <c r="G221" s="36"/>
      <c r="H221" s="36"/>
      <c r="I221" s="36"/>
      <c r="J221" s="36"/>
      <c r="K221" s="36"/>
    </row>
    <row r="222" spans="1:11" x14ac:dyDescent="0.25">
      <c r="B222" s="36"/>
      <c r="C222" s="36"/>
      <c r="D222" s="36"/>
      <c r="E222" s="36"/>
      <c r="F222" s="36"/>
      <c r="G222" s="36"/>
      <c r="H222" s="36"/>
      <c r="I222" s="36"/>
      <c r="J222" s="36"/>
      <c r="K222" s="36"/>
    </row>
    <row r="223" spans="1:11" x14ac:dyDescent="0.25">
      <c r="B223" s="36"/>
      <c r="C223" s="36"/>
      <c r="D223" s="36"/>
      <c r="E223" s="36"/>
      <c r="F223" s="36"/>
      <c r="G223" s="36"/>
      <c r="H223" s="36"/>
      <c r="I223" s="36"/>
      <c r="J223" s="36"/>
      <c r="K223" s="36"/>
    </row>
    <row r="224" spans="1:11" x14ac:dyDescent="0.25">
      <c r="B224" s="36"/>
      <c r="C224" s="36"/>
      <c r="D224" s="36"/>
      <c r="E224" s="36"/>
      <c r="F224" s="36"/>
      <c r="G224" s="36"/>
      <c r="H224" s="36"/>
      <c r="I224" s="36"/>
      <c r="J224" s="36"/>
      <c r="K224" s="36"/>
    </row>
    <row r="225" spans="2:11" x14ac:dyDescent="0.25">
      <c r="B225" s="36"/>
      <c r="C225" s="36"/>
      <c r="D225" s="36"/>
      <c r="E225" s="36"/>
      <c r="F225" s="36"/>
      <c r="G225" s="36"/>
      <c r="H225" s="36"/>
      <c r="I225" s="36"/>
      <c r="J225" s="36"/>
      <c r="K225" s="36"/>
    </row>
    <row r="226" spans="2:11" x14ac:dyDescent="0.25">
      <c r="B226" s="36"/>
      <c r="C226" s="36"/>
      <c r="D226" s="36"/>
      <c r="E226" s="36"/>
      <c r="F226" s="36"/>
      <c r="G226" s="36"/>
      <c r="H226" s="36"/>
      <c r="I226" s="36"/>
      <c r="J226" s="36"/>
      <c r="K226" s="36"/>
    </row>
    <row r="227" spans="2:11" x14ac:dyDescent="0.25">
      <c r="B227" s="36"/>
      <c r="C227" s="36"/>
      <c r="D227" s="36"/>
      <c r="E227" s="36"/>
      <c r="F227" s="36"/>
      <c r="G227" s="36"/>
      <c r="H227" s="36"/>
      <c r="I227" s="36"/>
      <c r="J227" s="36"/>
      <c r="K227" s="36"/>
    </row>
    <row r="228" spans="2:11" x14ac:dyDescent="0.25">
      <c r="B228" s="36"/>
      <c r="C228" s="36"/>
      <c r="D228" s="36"/>
      <c r="E228" s="36"/>
      <c r="F228" s="36"/>
      <c r="G228" s="36"/>
      <c r="H228" s="36"/>
      <c r="I228" s="36"/>
      <c r="J228" s="36"/>
      <c r="K228" s="36"/>
    </row>
    <row r="229" spans="2:11" x14ac:dyDescent="0.25">
      <c r="B229" s="36"/>
      <c r="C229" s="36"/>
      <c r="D229" s="36"/>
      <c r="E229" s="36"/>
      <c r="F229" s="36"/>
      <c r="G229" s="36"/>
      <c r="H229" s="36"/>
      <c r="I229" s="36"/>
      <c r="J229" s="36"/>
      <c r="K229" s="36"/>
    </row>
    <row r="230" spans="2:11" x14ac:dyDescent="0.25">
      <c r="B230" s="36"/>
      <c r="C230" s="36"/>
      <c r="D230" s="36"/>
      <c r="E230" s="36"/>
      <c r="F230" s="36"/>
      <c r="G230" s="36"/>
      <c r="H230" s="36"/>
      <c r="I230" s="36"/>
      <c r="J230" s="36"/>
      <c r="K230" s="36"/>
    </row>
    <row r="231" spans="2:11" x14ac:dyDescent="0.25">
      <c r="B231" s="36"/>
      <c r="C231" s="36"/>
      <c r="D231" s="36"/>
      <c r="E231" s="36"/>
      <c r="F231" s="36"/>
      <c r="G231" s="36"/>
      <c r="H231" s="36"/>
      <c r="I231" s="36"/>
      <c r="J231" s="36"/>
      <c r="K231" s="36"/>
    </row>
    <row r="232" spans="2:11" x14ac:dyDescent="0.25">
      <c r="B232" s="36"/>
      <c r="C232" s="36"/>
      <c r="D232" s="36"/>
      <c r="E232" s="36"/>
      <c r="F232" s="36"/>
      <c r="G232" s="36"/>
      <c r="H232" s="36"/>
      <c r="I232" s="36"/>
      <c r="J232" s="36"/>
      <c r="K232" s="36"/>
    </row>
    <row r="233" spans="2:11" x14ac:dyDescent="0.25">
      <c r="B233" s="36"/>
      <c r="C233" s="36"/>
      <c r="D233" s="36"/>
      <c r="E233" s="36"/>
      <c r="F233" s="36"/>
      <c r="G233" s="36"/>
      <c r="H233" s="36"/>
      <c r="I233" s="36"/>
      <c r="J233" s="36"/>
      <c r="K233" s="36"/>
    </row>
    <row r="234" spans="2:11" x14ac:dyDescent="0.25">
      <c r="B234" s="36"/>
      <c r="C234" s="36"/>
      <c r="D234" s="36"/>
      <c r="E234" s="36"/>
      <c r="F234" s="36"/>
      <c r="G234" s="36"/>
      <c r="H234" s="36"/>
      <c r="I234" s="36"/>
      <c r="J234" s="36"/>
      <c r="K234" s="36"/>
    </row>
    <row r="235" spans="2:11" x14ac:dyDescent="0.25">
      <c r="B235" s="36"/>
      <c r="C235" s="36"/>
      <c r="D235" s="36"/>
      <c r="E235" s="36"/>
      <c r="F235" s="36"/>
      <c r="G235" s="36"/>
      <c r="H235" s="36"/>
      <c r="I235" s="36"/>
      <c r="J235" s="36"/>
      <c r="K235" s="36"/>
    </row>
    <row r="236" spans="2:11" x14ac:dyDescent="0.25">
      <c r="B236" s="36"/>
      <c r="C236" s="36"/>
      <c r="D236" s="36"/>
      <c r="E236" s="36"/>
      <c r="F236" s="36"/>
      <c r="G236" s="36"/>
      <c r="H236" s="36"/>
      <c r="I236" s="36"/>
      <c r="J236" s="36"/>
      <c r="K236" s="36"/>
    </row>
    <row r="237" spans="2:11" x14ac:dyDescent="0.25">
      <c r="B237" s="36"/>
      <c r="C237" s="36"/>
      <c r="D237" s="36"/>
      <c r="E237" s="36"/>
      <c r="F237" s="36"/>
      <c r="G237" s="36"/>
      <c r="H237" s="36"/>
      <c r="I237" s="36"/>
      <c r="J237" s="36"/>
      <c r="K237" s="36"/>
    </row>
    <row r="238" spans="2:11" x14ac:dyDescent="0.25">
      <c r="B238" s="36"/>
      <c r="C238" s="36"/>
      <c r="D238" s="36"/>
      <c r="E238" s="36"/>
      <c r="F238" s="36"/>
      <c r="G238" s="36"/>
      <c r="H238" s="36"/>
      <c r="I238" s="36"/>
      <c r="J238" s="36"/>
      <c r="K238" s="36"/>
    </row>
    <row r="239" spans="2:11" x14ac:dyDescent="0.25">
      <c r="B239" s="36"/>
      <c r="C239" s="36"/>
      <c r="D239" s="36"/>
      <c r="E239" s="36"/>
      <c r="F239" s="36"/>
      <c r="G239" s="36"/>
      <c r="H239" s="36"/>
      <c r="I239" s="36"/>
      <c r="J239" s="36"/>
      <c r="K239" s="36"/>
    </row>
    <row r="240" spans="2:11" x14ac:dyDescent="0.25">
      <c r="B240" s="36"/>
      <c r="C240" s="36"/>
      <c r="D240" s="36"/>
      <c r="E240" s="36"/>
      <c r="F240" s="36"/>
      <c r="G240" s="36"/>
      <c r="H240" s="36"/>
      <c r="I240" s="36"/>
      <c r="J240" s="36"/>
      <c r="K240" s="3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6916A-F705-4E87-8AE4-FD28BB36122E}">
  <sheetPr published="0" codeName="Sheet101"/>
  <dimension ref="A1:S58"/>
  <sheetViews>
    <sheetView workbookViewId="0">
      <selection activeCell="D8" sqref="D8"/>
    </sheetView>
  </sheetViews>
  <sheetFormatPr defaultColWidth="8.85546875" defaultRowHeight="15.75" x14ac:dyDescent="0.25"/>
  <cols>
    <col min="1" max="1" width="22.7109375" style="40" customWidth="1"/>
    <col min="2" max="2" width="9.85546875" style="40" bestFit="1" customWidth="1"/>
    <col min="3" max="3" width="2.42578125" style="40" customWidth="1"/>
    <col min="4" max="4" width="19" style="41" customWidth="1"/>
    <col min="5" max="5" width="19.28515625" style="40" customWidth="1"/>
    <col min="6" max="6" width="22" style="40" customWidth="1"/>
    <col min="7" max="11" width="13.7109375" style="40" customWidth="1"/>
    <col min="12" max="12" width="8.85546875" style="40"/>
    <col min="13" max="13" width="14.42578125" style="40" bestFit="1" customWidth="1"/>
    <col min="14" max="15" width="8.85546875" style="40"/>
    <col min="16" max="16" width="11.28515625" style="40" bestFit="1" customWidth="1"/>
    <col min="17" max="16384" width="8.85546875" style="40"/>
  </cols>
  <sheetData>
    <row r="1" spans="1:19" s="37" customFormat="1" ht="24" customHeight="1" x14ac:dyDescent="0.2">
      <c r="A1" s="74" t="s">
        <v>291</v>
      </c>
      <c r="B1" s="74"/>
      <c r="D1" s="74" t="s">
        <v>292</v>
      </c>
      <c r="E1" s="74"/>
      <c r="F1" s="74"/>
    </row>
    <row r="2" spans="1:19" ht="16.5" customHeight="1" x14ac:dyDescent="0.25">
      <c r="A2" s="38" t="s">
        <v>1</v>
      </c>
      <c r="B2" s="39">
        <v>0.06</v>
      </c>
      <c r="D2" s="38" t="s">
        <v>293</v>
      </c>
      <c r="F2" s="40">
        <v>2</v>
      </c>
      <c r="G2" s="41" t="s">
        <v>294</v>
      </c>
    </row>
    <row r="3" spans="1:19" x14ac:dyDescent="0.25">
      <c r="A3" s="38" t="s">
        <v>295</v>
      </c>
      <c r="B3" s="40">
        <v>30</v>
      </c>
      <c r="D3" s="38" t="s">
        <v>296</v>
      </c>
      <c r="E3" s="41">
        <f>CHOOSE(F2, 1, 12, 24, 26, 52)</f>
        <v>12</v>
      </c>
      <c r="G3" s="41" t="s">
        <v>297</v>
      </c>
      <c r="O3" s="39"/>
      <c r="P3" s="42"/>
      <c r="S3" s="43"/>
    </row>
    <row r="4" spans="1:19" x14ac:dyDescent="0.25">
      <c r="A4" s="38" t="s">
        <v>3</v>
      </c>
      <c r="B4" s="43">
        <v>100000</v>
      </c>
      <c r="D4" s="38" t="s">
        <v>298</v>
      </c>
      <c r="E4" s="44">
        <f>B2 / E3</f>
        <v>5.0000000000000001E-3</v>
      </c>
      <c r="G4" s="41" t="s">
        <v>299</v>
      </c>
      <c r="O4" s="39"/>
      <c r="P4" s="42"/>
      <c r="S4" s="43"/>
    </row>
    <row r="5" spans="1:19" x14ac:dyDescent="0.25">
      <c r="A5" s="38" t="s">
        <v>300</v>
      </c>
      <c r="B5" s="42">
        <v>-100</v>
      </c>
      <c r="D5" s="38" t="s">
        <v>301</v>
      </c>
      <c r="E5" s="45">
        <f>B3 * E3</f>
        <v>360</v>
      </c>
      <c r="G5" s="41" t="s">
        <v>302</v>
      </c>
      <c r="O5" s="39"/>
      <c r="P5" s="42"/>
      <c r="S5" s="43"/>
    </row>
    <row r="6" spans="1:19" x14ac:dyDescent="0.25">
      <c r="G6" s="41" t="s">
        <v>303</v>
      </c>
      <c r="O6" s="39"/>
      <c r="P6" s="42"/>
      <c r="S6" s="43"/>
    </row>
    <row r="7" spans="1:19" ht="21" x14ac:dyDescent="0.25">
      <c r="D7" s="74" t="s">
        <v>304</v>
      </c>
      <c r="E7" s="74"/>
      <c r="F7" s="74"/>
      <c r="O7" s="39"/>
      <c r="P7" s="42"/>
      <c r="S7" s="43"/>
    </row>
    <row r="8" spans="1:19" s="47" customFormat="1" x14ac:dyDescent="0.25">
      <c r="A8" s="40"/>
      <c r="B8" s="40"/>
      <c r="C8" s="40"/>
      <c r="D8" s="40"/>
      <c r="E8" s="46" t="s">
        <v>305</v>
      </c>
      <c r="F8" s="46" t="s">
        <v>306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3"/>
    </row>
    <row r="9" spans="1:19" x14ac:dyDescent="0.25">
      <c r="D9" s="38" t="str">
        <f>INDEX(G2:G6,F2) &amp; " Payment"</f>
        <v>Monthly Payment</v>
      </c>
      <c r="E9" s="48">
        <f>PMT(E4, E5, B4, 0, 0)</f>
        <v>-599.55052515275236</v>
      </c>
      <c r="F9" s="48">
        <f>E9 + B5</f>
        <v>-699.55052515275236</v>
      </c>
    </row>
    <row r="10" spans="1:19" x14ac:dyDescent="0.25">
      <c r="D10" s="38" t="s">
        <v>301</v>
      </c>
      <c r="E10" s="49">
        <f>E5</f>
        <v>360</v>
      </c>
      <c r="F10" s="50">
        <f>NPER(E4, F9, B4)</f>
        <v>251.50077566816879</v>
      </c>
    </row>
    <row r="11" spans="1:19" x14ac:dyDescent="0.25">
      <c r="D11" s="38" t="s">
        <v>307</v>
      </c>
      <c r="E11" s="51">
        <f>E9 * E10</f>
        <v>-215838.18905499086</v>
      </c>
      <c r="F11" s="51">
        <f>F9 * F10</f>
        <v>-175937.49969499203</v>
      </c>
    </row>
    <row r="12" spans="1:19" x14ac:dyDescent="0.25">
      <c r="D12" s="38" t="s">
        <v>308</v>
      </c>
      <c r="E12" s="41" t="s">
        <v>309</v>
      </c>
      <c r="F12" s="51">
        <f>-(E11-F11)</f>
        <v>39900.689359998825</v>
      </c>
    </row>
    <row r="14" spans="1:19" x14ac:dyDescent="0.25">
      <c r="D14" s="40"/>
    </row>
    <row r="15" spans="1:19" x14ac:dyDescent="0.25">
      <c r="D15" s="40"/>
    </row>
    <row r="16" spans="1:19" x14ac:dyDescent="0.25">
      <c r="D16" s="40"/>
    </row>
    <row r="17" spans="4:4" x14ac:dyDescent="0.25">
      <c r="D17" s="40"/>
    </row>
    <row r="18" spans="4:4" x14ac:dyDescent="0.25">
      <c r="D18" s="40"/>
    </row>
    <row r="19" spans="4:4" x14ac:dyDescent="0.25">
      <c r="D19" s="40"/>
    </row>
    <row r="20" spans="4:4" x14ac:dyDescent="0.25">
      <c r="D20" s="40"/>
    </row>
    <row r="21" spans="4:4" x14ac:dyDescent="0.25">
      <c r="D21" s="40"/>
    </row>
    <row r="22" spans="4:4" x14ac:dyDescent="0.25">
      <c r="D22" s="40"/>
    </row>
    <row r="23" spans="4:4" x14ac:dyDescent="0.25">
      <c r="D23" s="40"/>
    </row>
    <row r="24" spans="4:4" x14ac:dyDescent="0.25">
      <c r="D24" s="40"/>
    </row>
    <row r="25" spans="4:4" x14ac:dyDescent="0.25">
      <c r="D25" s="40"/>
    </row>
    <row r="26" spans="4:4" x14ac:dyDescent="0.25">
      <c r="D26" s="40"/>
    </row>
    <row r="27" spans="4:4" x14ac:dyDescent="0.25">
      <c r="D27" s="40"/>
    </row>
    <row r="28" spans="4:4" x14ac:dyDescent="0.25">
      <c r="D28" s="40"/>
    </row>
    <row r="29" spans="4:4" x14ac:dyDescent="0.25">
      <c r="D29" s="40"/>
    </row>
    <row r="30" spans="4:4" x14ac:dyDescent="0.25">
      <c r="D30" s="40"/>
    </row>
    <row r="31" spans="4:4" x14ac:dyDescent="0.25">
      <c r="D31" s="40"/>
    </row>
    <row r="32" spans="4:4" x14ac:dyDescent="0.25">
      <c r="D32" s="40"/>
    </row>
    <row r="33" spans="4:4" x14ac:dyDescent="0.25">
      <c r="D33" s="40"/>
    </row>
    <row r="34" spans="4:4" x14ac:dyDescent="0.25">
      <c r="D34" s="40"/>
    </row>
    <row r="35" spans="4:4" x14ac:dyDescent="0.25">
      <c r="D35" s="40"/>
    </row>
    <row r="36" spans="4:4" x14ac:dyDescent="0.25">
      <c r="D36" s="40"/>
    </row>
    <row r="37" spans="4:4" x14ac:dyDescent="0.25">
      <c r="D37" s="40"/>
    </row>
    <row r="38" spans="4:4" x14ac:dyDescent="0.25">
      <c r="D38" s="40"/>
    </row>
    <row r="39" spans="4:4" x14ac:dyDescent="0.25">
      <c r="D39" s="40"/>
    </row>
    <row r="40" spans="4:4" x14ac:dyDescent="0.25">
      <c r="D40" s="40"/>
    </row>
    <row r="41" spans="4:4" x14ac:dyDescent="0.25">
      <c r="D41" s="40"/>
    </row>
    <row r="42" spans="4:4" x14ac:dyDescent="0.25">
      <c r="D42" s="40"/>
    </row>
    <row r="43" spans="4:4" x14ac:dyDescent="0.25">
      <c r="D43" s="40"/>
    </row>
    <row r="44" spans="4:4" x14ac:dyDescent="0.25">
      <c r="D44" s="40"/>
    </row>
    <row r="45" spans="4:4" x14ac:dyDescent="0.25">
      <c r="D45" s="40"/>
    </row>
    <row r="46" spans="4:4" x14ac:dyDescent="0.25">
      <c r="D46" s="40"/>
    </row>
    <row r="47" spans="4:4" x14ac:dyDescent="0.25">
      <c r="D47" s="40"/>
    </row>
    <row r="48" spans="4:4" x14ac:dyDescent="0.25">
      <c r="D48" s="40"/>
    </row>
    <row r="49" spans="4:4" x14ac:dyDescent="0.25">
      <c r="D49" s="40"/>
    </row>
    <row r="50" spans="4:4" x14ac:dyDescent="0.25">
      <c r="D50" s="40"/>
    </row>
    <row r="51" spans="4:4" x14ac:dyDescent="0.25">
      <c r="D51" s="40"/>
    </row>
    <row r="52" spans="4:4" x14ac:dyDescent="0.25">
      <c r="D52" s="40"/>
    </row>
    <row r="53" spans="4:4" x14ac:dyDescent="0.25">
      <c r="D53" s="40"/>
    </row>
    <row r="54" spans="4:4" x14ac:dyDescent="0.25">
      <c r="D54" s="40"/>
    </row>
    <row r="55" spans="4:4" x14ac:dyDescent="0.25">
      <c r="D55" s="40"/>
    </row>
    <row r="56" spans="4:4" x14ac:dyDescent="0.25">
      <c r="D56" s="40"/>
    </row>
    <row r="57" spans="4:4" x14ac:dyDescent="0.25">
      <c r="D57" s="40"/>
    </row>
    <row r="58" spans="4:4" x14ac:dyDescent="0.25">
      <c r="D58" s="40"/>
    </row>
  </sheetData>
  <mergeCells count="3">
    <mergeCell ref="A1:B1"/>
    <mergeCell ref="D1:F1"/>
    <mergeCell ref="D7:F7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5" r:id="rId3" name="Drop Down 3">
              <controlPr defaultSize="0" autoLine="0" autoPict="0">
                <anchor moveWithCells="1">
                  <from>
                    <xdr:col>3</xdr:col>
                    <xdr:colOff>1257300</xdr:colOff>
                    <xdr:row>0</xdr:row>
                    <xdr:rowOff>295275</xdr:rowOff>
                  </from>
                  <to>
                    <xdr:col>4</xdr:col>
                    <xdr:colOff>1276350</xdr:colOff>
                    <xdr:row>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5237F-8F52-448C-A05D-8B5ACC5F72F9}">
  <sheetPr published="0" codeName="Sheet8"/>
  <dimension ref="B2:D33"/>
  <sheetViews>
    <sheetView workbookViewId="0">
      <selection activeCell="B2" sqref="B2"/>
    </sheetView>
  </sheetViews>
  <sheetFormatPr defaultColWidth="12.5703125" defaultRowHeight="15.75" x14ac:dyDescent="0.25"/>
  <cols>
    <col min="1" max="1" width="12.5703125" style="54"/>
    <col min="2" max="2" width="26" style="54" bestFit="1" customWidth="1"/>
    <col min="3" max="3" width="16.7109375" style="30" bestFit="1" customWidth="1"/>
    <col min="4" max="4" width="13.85546875" style="30" bestFit="1" customWidth="1"/>
    <col min="5" max="16384" width="12.5703125" style="54"/>
  </cols>
  <sheetData>
    <row r="2" spans="2:4" ht="16.5" thickBot="1" x14ac:dyDescent="0.3">
      <c r="B2" s="52" t="s">
        <v>310</v>
      </c>
      <c r="C2" s="53" t="s">
        <v>311</v>
      </c>
      <c r="D2" s="53" t="s">
        <v>312</v>
      </c>
    </row>
    <row r="3" spans="2:4" ht="16.5" thickTop="1" x14ac:dyDescent="0.25">
      <c r="B3" s="54" t="s">
        <v>313</v>
      </c>
      <c r="C3" s="55">
        <v>996336</v>
      </c>
      <c r="D3" s="55">
        <v>960492</v>
      </c>
    </row>
    <row r="4" spans="2:4" x14ac:dyDescent="0.25">
      <c r="B4" s="54" t="s">
        <v>314</v>
      </c>
      <c r="C4" s="55">
        <v>606731</v>
      </c>
      <c r="D4" s="55">
        <v>577983</v>
      </c>
    </row>
    <row r="5" spans="2:4" x14ac:dyDescent="0.25">
      <c r="B5" s="54" t="s">
        <v>315</v>
      </c>
      <c r="C5" s="55">
        <v>622781</v>
      </c>
      <c r="D5" s="55">
        <v>967580</v>
      </c>
    </row>
    <row r="6" spans="2:4" x14ac:dyDescent="0.25">
      <c r="B6" s="54" t="s">
        <v>316</v>
      </c>
      <c r="C6" s="55">
        <v>765327</v>
      </c>
      <c r="D6" s="55">
        <v>771399</v>
      </c>
    </row>
    <row r="7" spans="2:4" x14ac:dyDescent="0.25">
      <c r="B7" s="54" t="s">
        <v>317</v>
      </c>
      <c r="C7" s="55">
        <v>863589</v>
      </c>
      <c r="D7" s="55">
        <v>827213</v>
      </c>
    </row>
    <row r="8" spans="2:4" x14ac:dyDescent="0.25">
      <c r="B8" s="54" t="s">
        <v>318</v>
      </c>
      <c r="C8" s="55">
        <v>795518</v>
      </c>
      <c r="D8" s="55">
        <v>669394</v>
      </c>
    </row>
    <row r="9" spans="2:4" x14ac:dyDescent="0.25">
      <c r="B9" s="54" t="s">
        <v>319</v>
      </c>
      <c r="C9" s="55">
        <v>722740</v>
      </c>
      <c r="D9" s="55">
        <v>626945</v>
      </c>
    </row>
    <row r="10" spans="2:4" x14ac:dyDescent="0.25">
      <c r="B10" s="54" t="s">
        <v>320</v>
      </c>
      <c r="C10" s="55">
        <v>992059</v>
      </c>
      <c r="D10" s="55">
        <v>574472</v>
      </c>
    </row>
    <row r="11" spans="2:4" x14ac:dyDescent="0.25">
      <c r="B11" s="54" t="s">
        <v>321</v>
      </c>
      <c r="C11" s="55">
        <v>659380</v>
      </c>
      <c r="D11" s="55">
        <v>827932</v>
      </c>
    </row>
    <row r="12" spans="2:4" x14ac:dyDescent="0.25">
      <c r="B12" s="54" t="s">
        <v>322</v>
      </c>
      <c r="C12" s="55">
        <v>509623</v>
      </c>
      <c r="D12" s="55">
        <v>569609</v>
      </c>
    </row>
    <row r="13" spans="2:4" x14ac:dyDescent="0.25">
      <c r="B13" s="54" t="s">
        <v>323</v>
      </c>
      <c r="C13" s="55">
        <v>987777</v>
      </c>
      <c r="D13" s="55">
        <v>558601</v>
      </c>
    </row>
    <row r="14" spans="2:4" x14ac:dyDescent="0.25">
      <c r="B14" s="54" t="s">
        <v>324</v>
      </c>
      <c r="C14" s="55">
        <v>685091</v>
      </c>
      <c r="D14" s="55">
        <v>692182</v>
      </c>
    </row>
    <row r="15" spans="2:4" x14ac:dyDescent="0.25">
      <c r="B15" s="54" t="s">
        <v>325</v>
      </c>
      <c r="C15" s="55">
        <v>540484</v>
      </c>
      <c r="D15" s="55">
        <v>693762</v>
      </c>
    </row>
    <row r="16" spans="2:4" x14ac:dyDescent="0.25">
      <c r="B16" s="54" t="s">
        <v>326</v>
      </c>
      <c r="C16" s="55">
        <v>650733</v>
      </c>
      <c r="D16" s="55">
        <v>823034</v>
      </c>
    </row>
    <row r="17" spans="2:4" x14ac:dyDescent="0.25">
      <c r="B17" s="54" t="s">
        <v>327</v>
      </c>
      <c r="C17" s="55">
        <v>509863</v>
      </c>
      <c r="D17" s="55">
        <v>511569</v>
      </c>
    </row>
    <row r="18" spans="2:4" x14ac:dyDescent="0.25">
      <c r="B18" s="54" t="s">
        <v>328</v>
      </c>
      <c r="C18" s="55">
        <v>503699</v>
      </c>
      <c r="D18" s="55">
        <v>975455</v>
      </c>
    </row>
    <row r="19" spans="2:4" x14ac:dyDescent="0.25">
      <c r="B19" s="54" t="s">
        <v>329</v>
      </c>
      <c r="C19" s="55">
        <v>630263</v>
      </c>
      <c r="D19" s="55">
        <v>599514</v>
      </c>
    </row>
    <row r="20" spans="2:4" x14ac:dyDescent="0.25">
      <c r="B20" s="54" t="s">
        <v>330</v>
      </c>
      <c r="C20" s="55">
        <v>779722</v>
      </c>
      <c r="D20" s="55">
        <v>596353</v>
      </c>
    </row>
    <row r="21" spans="2:4" x14ac:dyDescent="0.25">
      <c r="B21" s="54" t="s">
        <v>331</v>
      </c>
      <c r="C21" s="55">
        <v>592802</v>
      </c>
      <c r="D21" s="55">
        <v>652171</v>
      </c>
    </row>
    <row r="22" spans="2:4" x14ac:dyDescent="0.25">
      <c r="B22" s="30"/>
      <c r="D22" s="54"/>
    </row>
    <row r="23" spans="2:4" x14ac:dyDescent="0.25">
      <c r="B23" s="30"/>
      <c r="D23" s="54"/>
    </row>
    <row r="24" spans="2:4" x14ac:dyDescent="0.25">
      <c r="B24" s="30"/>
      <c r="D24" s="54"/>
    </row>
    <row r="25" spans="2:4" x14ac:dyDescent="0.25">
      <c r="B25" s="30"/>
      <c r="D25" s="54"/>
    </row>
    <row r="26" spans="2:4" x14ac:dyDescent="0.25">
      <c r="B26" s="30"/>
      <c r="D26" s="54"/>
    </row>
    <row r="27" spans="2:4" x14ac:dyDescent="0.25">
      <c r="B27" s="30"/>
      <c r="D27" s="54"/>
    </row>
    <row r="28" spans="2:4" x14ac:dyDescent="0.25">
      <c r="B28" s="30"/>
      <c r="D28" s="54"/>
    </row>
    <row r="29" spans="2:4" x14ac:dyDescent="0.25">
      <c r="B29" s="30"/>
      <c r="D29" s="54"/>
    </row>
    <row r="30" spans="2:4" x14ac:dyDescent="0.25">
      <c r="B30" s="30"/>
      <c r="D30" s="54"/>
    </row>
    <row r="31" spans="2:4" x14ac:dyDescent="0.25">
      <c r="B31" s="30"/>
      <c r="D31" s="54"/>
    </row>
    <row r="32" spans="2:4" x14ac:dyDescent="0.25">
      <c r="B32" s="30"/>
      <c r="D32" s="54"/>
    </row>
    <row r="33" spans="2:4" x14ac:dyDescent="0.25">
      <c r="B33" s="30"/>
      <c r="D33" s="54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Balloon Loan</vt:lpstr>
      <vt:lpstr>Present Value Calculator</vt:lpstr>
      <vt:lpstr>Product Sales</vt:lpstr>
      <vt:lpstr>Avg Temps for Indianapolis</vt:lpstr>
      <vt:lpstr>Expenses</vt:lpstr>
      <vt:lpstr>Avg Temps for Indianapolis (2)</vt:lpstr>
      <vt:lpstr>GDP Growth Rates</vt:lpstr>
      <vt:lpstr>Mortgage Paydown Analysis</vt:lpstr>
      <vt:lpstr>Sales Rep Sales</vt:lpstr>
      <vt:lpstr>2015 Sales</vt:lpstr>
      <vt:lpstr>Budget - 1st Quarter</vt:lpstr>
      <vt:lpstr>Loan Payment Analysis</vt:lpstr>
      <vt:lpstr>_2015_Sales</vt:lpstr>
      <vt:lpstr>Down_Payment</vt:lpstr>
      <vt:lpstr>ExtraPayment</vt:lpstr>
      <vt:lpstr>House_Price</vt:lpstr>
      <vt:lpstr>Principal</vt:lpstr>
      <vt:lpstr>Sales_for_2016</vt:lpstr>
      <vt:lpstr>Sales_Rep</vt:lpstr>
      <vt:lpstr>Scenario1</vt:lpstr>
      <vt:lpstr>Scenario2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2019-07-22T19:25:30Z</dcterms:created>
  <dcterms:modified xsi:type="dcterms:W3CDTF">2019-07-22T22:44:16Z</dcterms:modified>
</cp:coreProperties>
</file>